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actualizacion BASE DATOS MÁLAGA\2019\Primera 2019\"/>
    </mc:Choice>
  </mc:AlternateContent>
  <bookViews>
    <workbookView xWindow="0" yWindow="0" windowWidth="19200" windowHeight="10695" tabRatio="709" firstSheet="2" activeTab="5"/>
  </bookViews>
  <sheets>
    <sheet name="Consultas oficinas" sheetId="7" r:id="rId1"/>
    <sheet name="Eventos y Participantes" sheetId="48" r:id="rId2"/>
    <sheet name="FYCMA (Palacio Ferias)" sheetId="49" r:id="rId3"/>
    <sheet name="Palacio de Deportes" sheetId="50" r:id="rId4"/>
    <sheet name="Datos Área Turismo Ayto." sheetId="47" r:id="rId5"/>
    <sheet name="Punto turístico Málaga" sheetId="18" r:id="rId6"/>
    <sheet name="Establ. por clase y categoría" sheetId="51" r:id="rId7"/>
    <sheet name="Plazas Estbl. Hoteleros por..." sheetId="52" r:id="rId8"/>
    <sheet name="Plazas en Estbl. Rurales" sheetId="53" r:id="rId9"/>
    <sheet name="Número de Cafeterías" sheetId="54" r:id="rId10"/>
    <sheet name="Número de Restaurantes" sheetId="55" r:id="rId11"/>
    <sheet name="Número de Campamentos" sheetId="57" r:id="rId12"/>
    <sheet name="Número de Apartamentos" sheetId="56" r:id="rId13"/>
  </sheets>
  <calcPr calcId="152511"/>
</workbook>
</file>

<file path=xl/calcChain.xml><?xml version="1.0" encoding="utf-8"?>
<calcChain xmlns="http://schemas.openxmlformats.org/spreadsheetml/2006/main">
  <c r="K190" i="18" l="1"/>
  <c r="C190" i="18"/>
  <c r="O190" i="18"/>
  <c r="N190" i="18"/>
  <c r="M190" i="18"/>
  <c r="L190" i="18"/>
  <c r="J190" i="18"/>
  <c r="I190" i="18"/>
  <c r="H190" i="18"/>
  <c r="G190" i="18"/>
  <c r="F190" i="18"/>
  <c r="E190" i="18"/>
  <c r="D190" i="18"/>
  <c r="F191" i="18" l="1"/>
  <c r="F192" i="18"/>
  <c r="F193" i="18"/>
  <c r="F194" i="18"/>
  <c r="F195" i="18"/>
  <c r="C191" i="18"/>
  <c r="C192" i="18"/>
  <c r="C193" i="18"/>
  <c r="C194" i="18"/>
  <c r="C195" i="18"/>
  <c r="F188" i="18" l="1"/>
  <c r="F189" i="18"/>
  <c r="C188" i="18"/>
  <c r="C189" i="18"/>
  <c r="Q24" i="56" l="1"/>
  <c r="Q23" i="57"/>
  <c r="Q23" i="53"/>
  <c r="F343" i="52"/>
  <c r="G343" i="52"/>
  <c r="H343" i="52"/>
  <c r="I343" i="52"/>
  <c r="J343" i="52"/>
  <c r="K343" i="52"/>
  <c r="L343" i="52"/>
  <c r="M343" i="52"/>
  <c r="N343" i="52"/>
  <c r="P343" i="52"/>
  <c r="Q343" i="52"/>
  <c r="R343" i="52"/>
  <c r="S343" i="52"/>
  <c r="T343" i="52"/>
  <c r="C343" i="52"/>
  <c r="D343" i="52"/>
  <c r="U343" i="52"/>
  <c r="D321" i="52"/>
  <c r="E321" i="52"/>
  <c r="F321" i="52"/>
  <c r="G321" i="52"/>
  <c r="H321" i="52"/>
  <c r="I321" i="52"/>
  <c r="J321" i="52"/>
  <c r="K321" i="52"/>
  <c r="L321" i="52"/>
  <c r="M321" i="52"/>
  <c r="N321" i="52"/>
  <c r="O321" i="52"/>
  <c r="P321" i="52"/>
  <c r="Q321" i="52"/>
  <c r="R321" i="52"/>
  <c r="S321" i="52"/>
  <c r="T321" i="52"/>
  <c r="U321" i="52"/>
  <c r="C321" i="52"/>
  <c r="C299" i="52"/>
  <c r="D299" i="52"/>
  <c r="E299" i="52"/>
  <c r="F299" i="52"/>
  <c r="G299" i="52"/>
  <c r="H299" i="52"/>
  <c r="I299" i="52"/>
  <c r="J299" i="52"/>
  <c r="K299" i="52"/>
  <c r="L299" i="52"/>
  <c r="M299" i="52"/>
  <c r="N299" i="52"/>
  <c r="O299" i="52"/>
  <c r="P299" i="52"/>
  <c r="Q299" i="52"/>
  <c r="R299" i="52"/>
  <c r="S299" i="52"/>
  <c r="T299" i="52"/>
  <c r="U299" i="52"/>
  <c r="Q256" i="52"/>
  <c r="Q277" i="52"/>
  <c r="Q235" i="52"/>
  <c r="Q214" i="52"/>
  <c r="Q193" i="52"/>
  <c r="Q172" i="52"/>
  <c r="Q151" i="52"/>
  <c r="Q125" i="52"/>
  <c r="Q126" i="52"/>
  <c r="Q127" i="52"/>
  <c r="Q128" i="52"/>
  <c r="Q129" i="52"/>
  <c r="Q108" i="52"/>
  <c r="Q87" i="52"/>
  <c r="Q66" i="52"/>
  <c r="Q45" i="52"/>
  <c r="Q24" i="52"/>
  <c r="Q23" i="52"/>
  <c r="P322" i="51"/>
  <c r="Q322" i="51"/>
  <c r="R322" i="51"/>
  <c r="S322" i="51"/>
  <c r="T322" i="51"/>
  <c r="U322" i="51"/>
  <c r="P323" i="51"/>
  <c r="Q323" i="51"/>
  <c r="R323" i="51"/>
  <c r="S323" i="51"/>
  <c r="T323" i="51"/>
  <c r="U323" i="51"/>
  <c r="P324" i="51"/>
  <c r="Q324" i="51"/>
  <c r="R324" i="51"/>
  <c r="S324" i="51"/>
  <c r="T324" i="51"/>
  <c r="U324" i="51"/>
  <c r="P325" i="51"/>
  <c r="Q325" i="51"/>
  <c r="R325" i="51"/>
  <c r="S325" i="51"/>
  <c r="T325" i="51"/>
  <c r="U325" i="51"/>
  <c r="P326" i="51"/>
  <c r="Q326" i="51"/>
  <c r="R326" i="51"/>
  <c r="S326" i="51"/>
  <c r="T326" i="51"/>
  <c r="U326" i="51"/>
  <c r="P327" i="51"/>
  <c r="Q327" i="51"/>
  <c r="R327" i="51"/>
  <c r="S327" i="51"/>
  <c r="T327" i="51"/>
  <c r="U327" i="51"/>
  <c r="P328" i="51"/>
  <c r="Q328" i="51"/>
  <c r="R328" i="51"/>
  <c r="S328" i="51"/>
  <c r="T328" i="51"/>
  <c r="U328" i="51"/>
  <c r="P329" i="51"/>
  <c r="Q329" i="51"/>
  <c r="R329" i="51"/>
  <c r="S329" i="51"/>
  <c r="T329" i="51"/>
  <c r="U329" i="51"/>
  <c r="P330" i="51"/>
  <c r="Q330" i="51"/>
  <c r="R330" i="51"/>
  <c r="S330" i="51"/>
  <c r="T330" i="51"/>
  <c r="U330" i="51"/>
  <c r="P331" i="51"/>
  <c r="Q331" i="51"/>
  <c r="R331" i="51"/>
  <c r="S331" i="51"/>
  <c r="T331" i="51"/>
  <c r="U331" i="51"/>
  <c r="P332" i="51"/>
  <c r="Q332" i="51"/>
  <c r="R332" i="51"/>
  <c r="S332" i="51"/>
  <c r="T332" i="51"/>
  <c r="U332" i="51"/>
  <c r="P333" i="51"/>
  <c r="Q333" i="51"/>
  <c r="R333" i="51"/>
  <c r="S333" i="51"/>
  <c r="T333" i="51"/>
  <c r="U333" i="51"/>
  <c r="P334" i="51"/>
  <c r="Q334" i="51"/>
  <c r="R334" i="51"/>
  <c r="S334" i="51"/>
  <c r="T334" i="51"/>
  <c r="U334" i="51"/>
  <c r="P335" i="51"/>
  <c r="Q335" i="51"/>
  <c r="R335" i="51"/>
  <c r="S335" i="51"/>
  <c r="T335" i="51"/>
  <c r="U335" i="51"/>
  <c r="P336" i="51"/>
  <c r="Q336" i="51"/>
  <c r="R336" i="51"/>
  <c r="S336" i="51"/>
  <c r="T336" i="51"/>
  <c r="U336" i="51"/>
  <c r="P337" i="51"/>
  <c r="Q337" i="51"/>
  <c r="R337" i="51"/>
  <c r="S337" i="51"/>
  <c r="T337" i="51"/>
  <c r="U337" i="51"/>
  <c r="P338" i="51"/>
  <c r="Q338" i="51"/>
  <c r="R338" i="51"/>
  <c r="S338" i="51"/>
  <c r="T338" i="51"/>
  <c r="U338" i="51"/>
  <c r="P339" i="51"/>
  <c r="Q339" i="51"/>
  <c r="R339" i="51"/>
  <c r="S339" i="51"/>
  <c r="T339" i="51"/>
  <c r="U339" i="51"/>
  <c r="O301" i="51"/>
  <c r="P301" i="51"/>
  <c r="Q301" i="51"/>
  <c r="R301" i="51"/>
  <c r="S301" i="51"/>
  <c r="T301" i="51"/>
  <c r="U301" i="51"/>
  <c r="O302" i="51"/>
  <c r="P302" i="51"/>
  <c r="Q302" i="51"/>
  <c r="R302" i="51"/>
  <c r="S302" i="51"/>
  <c r="T302" i="51"/>
  <c r="U302" i="51"/>
  <c r="O303" i="51"/>
  <c r="P303" i="51"/>
  <c r="Q303" i="51"/>
  <c r="R303" i="51"/>
  <c r="S303" i="51"/>
  <c r="T303" i="51"/>
  <c r="U303" i="51"/>
  <c r="O304" i="51"/>
  <c r="P304" i="51"/>
  <c r="Q304" i="51"/>
  <c r="R304" i="51"/>
  <c r="S304" i="51"/>
  <c r="T304" i="51"/>
  <c r="U304" i="51"/>
  <c r="O305" i="51"/>
  <c r="P305" i="51"/>
  <c r="Q305" i="51"/>
  <c r="R305" i="51"/>
  <c r="S305" i="51"/>
  <c r="T305" i="51"/>
  <c r="U305" i="51"/>
  <c r="O306" i="51"/>
  <c r="P306" i="51"/>
  <c r="Q306" i="51"/>
  <c r="R306" i="51"/>
  <c r="S306" i="51"/>
  <c r="T306" i="51"/>
  <c r="U306" i="51"/>
  <c r="O307" i="51"/>
  <c r="P307" i="51"/>
  <c r="Q307" i="51"/>
  <c r="R307" i="51"/>
  <c r="S307" i="51"/>
  <c r="T307" i="51"/>
  <c r="U307" i="51"/>
  <c r="O308" i="51"/>
  <c r="P308" i="51"/>
  <c r="Q308" i="51"/>
  <c r="R308" i="51"/>
  <c r="S308" i="51"/>
  <c r="T308" i="51"/>
  <c r="U308" i="51"/>
  <c r="O309" i="51"/>
  <c r="P309" i="51"/>
  <c r="Q309" i="51"/>
  <c r="R309" i="51"/>
  <c r="S309" i="51"/>
  <c r="T309" i="51"/>
  <c r="U309" i="51"/>
  <c r="O310" i="51"/>
  <c r="P310" i="51"/>
  <c r="Q310" i="51"/>
  <c r="R310" i="51"/>
  <c r="S310" i="51"/>
  <c r="T310" i="51"/>
  <c r="U310" i="51"/>
  <c r="O311" i="51"/>
  <c r="P311" i="51"/>
  <c r="Q311" i="51"/>
  <c r="R311" i="51"/>
  <c r="S311" i="51"/>
  <c r="T311" i="51"/>
  <c r="U311" i="51"/>
  <c r="O312" i="51"/>
  <c r="P312" i="51"/>
  <c r="Q312" i="51"/>
  <c r="R312" i="51"/>
  <c r="S312" i="51"/>
  <c r="T312" i="51"/>
  <c r="U312" i="51"/>
  <c r="O313" i="51"/>
  <c r="P313" i="51"/>
  <c r="Q313" i="51"/>
  <c r="R313" i="51"/>
  <c r="S313" i="51"/>
  <c r="T313" i="51"/>
  <c r="U313" i="51"/>
  <c r="O314" i="51"/>
  <c r="P314" i="51"/>
  <c r="Q314" i="51"/>
  <c r="R314" i="51"/>
  <c r="S314" i="51"/>
  <c r="T314" i="51"/>
  <c r="U314" i="51"/>
  <c r="O315" i="51"/>
  <c r="P315" i="51"/>
  <c r="Q315" i="51"/>
  <c r="R315" i="51"/>
  <c r="S315" i="51"/>
  <c r="T315" i="51"/>
  <c r="U315" i="51"/>
  <c r="O316" i="51"/>
  <c r="P316" i="51"/>
  <c r="Q316" i="51"/>
  <c r="R316" i="51"/>
  <c r="S316" i="51"/>
  <c r="T316" i="51"/>
  <c r="U316" i="51"/>
  <c r="O317" i="51"/>
  <c r="P317" i="51"/>
  <c r="Q317" i="51"/>
  <c r="R317" i="51"/>
  <c r="S317" i="51"/>
  <c r="T317" i="51"/>
  <c r="U317" i="51"/>
  <c r="O318" i="51"/>
  <c r="P318" i="51"/>
  <c r="Q318" i="51"/>
  <c r="R318" i="51"/>
  <c r="S318" i="51"/>
  <c r="T318" i="51"/>
  <c r="U318" i="51"/>
  <c r="O280" i="51"/>
  <c r="P280" i="51"/>
  <c r="Q280" i="51"/>
  <c r="R280" i="51"/>
  <c r="S280" i="51"/>
  <c r="T280" i="51"/>
  <c r="U280" i="51"/>
  <c r="O281" i="51"/>
  <c r="P281" i="51"/>
  <c r="Q281" i="51"/>
  <c r="R281" i="51"/>
  <c r="S281" i="51"/>
  <c r="T281" i="51"/>
  <c r="U281" i="51"/>
  <c r="O282" i="51"/>
  <c r="P282" i="51"/>
  <c r="Q282" i="51"/>
  <c r="R282" i="51"/>
  <c r="S282" i="51"/>
  <c r="T282" i="51"/>
  <c r="U282" i="51"/>
  <c r="O283" i="51"/>
  <c r="P283" i="51"/>
  <c r="Q283" i="51"/>
  <c r="R283" i="51"/>
  <c r="S283" i="51"/>
  <c r="T283" i="51"/>
  <c r="U283" i="51"/>
  <c r="O284" i="51"/>
  <c r="P284" i="51"/>
  <c r="Q284" i="51"/>
  <c r="R284" i="51"/>
  <c r="S284" i="51"/>
  <c r="T284" i="51"/>
  <c r="U284" i="51"/>
  <c r="O285" i="51"/>
  <c r="P285" i="51"/>
  <c r="Q285" i="51"/>
  <c r="R285" i="51"/>
  <c r="S285" i="51"/>
  <c r="T285" i="51"/>
  <c r="U285" i="51"/>
  <c r="O286" i="51"/>
  <c r="P286" i="51"/>
  <c r="Q286" i="51"/>
  <c r="R286" i="51"/>
  <c r="S286" i="51"/>
  <c r="T286" i="51"/>
  <c r="U286" i="51"/>
  <c r="O287" i="51"/>
  <c r="P287" i="51"/>
  <c r="Q287" i="51"/>
  <c r="R287" i="51"/>
  <c r="S287" i="51"/>
  <c r="T287" i="51"/>
  <c r="U287" i="51"/>
  <c r="O288" i="51"/>
  <c r="P288" i="51"/>
  <c r="Q288" i="51"/>
  <c r="R288" i="51"/>
  <c r="S288" i="51"/>
  <c r="T288" i="51"/>
  <c r="U288" i="51"/>
  <c r="O289" i="51"/>
  <c r="P289" i="51"/>
  <c r="Q289" i="51"/>
  <c r="R289" i="51"/>
  <c r="S289" i="51"/>
  <c r="T289" i="51"/>
  <c r="U289" i="51"/>
  <c r="O290" i="51"/>
  <c r="P290" i="51"/>
  <c r="Q290" i="51"/>
  <c r="R290" i="51"/>
  <c r="S290" i="51"/>
  <c r="T290" i="51"/>
  <c r="U290" i="51"/>
  <c r="O291" i="51"/>
  <c r="P291" i="51"/>
  <c r="Q291" i="51"/>
  <c r="R291" i="51"/>
  <c r="S291" i="51"/>
  <c r="T291" i="51"/>
  <c r="U291" i="51"/>
  <c r="O292" i="51"/>
  <c r="P292" i="51"/>
  <c r="Q292" i="51"/>
  <c r="R292" i="51"/>
  <c r="S292" i="51"/>
  <c r="T292" i="51"/>
  <c r="U292" i="51"/>
  <c r="O293" i="51"/>
  <c r="P293" i="51"/>
  <c r="Q293" i="51"/>
  <c r="R293" i="51"/>
  <c r="S293" i="51"/>
  <c r="T293" i="51"/>
  <c r="U293" i="51"/>
  <c r="O294" i="51"/>
  <c r="P294" i="51"/>
  <c r="Q294" i="51"/>
  <c r="R294" i="51"/>
  <c r="S294" i="51"/>
  <c r="T294" i="51"/>
  <c r="U294" i="51"/>
  <c r="O295" i="51"/>
  <c r="P295" i="51"/>
  <c r="Q295" i="51"/>
  <c r="R295" i="51"/>
  <c r="S295" i="51"/>
  <c r="T295" i="51"/>
  <c r="U295" i="51"/>
  <c r="O296" i="51"/>
  <c r="P296" i="51"/>
  <c r="Q296" i="51"/>
  <c r="R296" i="51"/>
  <c r="S296" i="51"/>
  <c r="T296" i="51"/>
  <c r="U296" i="51"/>
  <c r="O297" i="51"/>
  <c r="P297" i="51"/>
  <c r="Q297" i="51"/>
  <c r="R297" i="51"/>
  <c r="S297" i="51"/>
  <c r="T297" i="51"/>
  <c r="U297" i="51"/>
  <c r="N297" i="51"/>
  <c r="Q234" i="51"/>
  <c r="L339" i="51"/>
  <c r="C318" i="51"/>
  <c r="D318" i="51"/>
  <c r="E318" i="51"/>
  <c r="F318" i="51"/>
  <c r="G318" i="51"/>
  <c r="H318" i="51"/>
  <c r="I318" i="51"/>
  <c r="J318" i="51"/>
  <c r="K318" i="51"/>
  <c r="L318" i="51"/>
  <c r="M318" i="51"/>
  <c r="N318" i="51"/>
  <c r="C297" i="51"/>
  <c r="C339" i="51" s="1"/>
  <c r="D297" i="51"/>
  <c r="D339" i="51" s="1"/>
  <c r="E297" i="51"/>
  <c r="E339" i="51" s="1"/>
  <c r="F297" i="51"/>
  <c r="F339" i="51" s="1"/>
  <c r="G297" i="51"/>
  <c r="G339" i="51" s="1"/>
  <c r="H297" i="51"/>
  <c r="H339" i="51" s="1"/>
  <c r="I297" i="51"/>
  <c r="I339" i="51" s="1"/>
  <c r="J297" i="51"/>
  <c r="J339" i="51" s="1"/>
  <c r="K297" i="51"/>
  <c r="K339" i="51" s="1"/>
  <c r="L297" i="51"/>
  <c r="M297" i="51"/>
  <c r="M339" i="51" s="1"/>
  <c r="N339" i="51"/>
  <c r="Q276" i="51"/>
  <c r="Q252" i="51"/>
  <c r="Q253" i="51"/>
  <c r="Q254" i="51"/>
  <c r="Q255" i="51"/>
  <c r="Q213" i="51"/>
  <c r="Q192" i="51"/>
  <c r="Q171" i="51"/>
  <c r="Q150" i="51"/>
  <c r="Q127" i="51"/>
  <c r="Q128" i="51"/>
  <c r="Q129" i="51"/>
  <c r="Q108" i="51"/>
  <c r="Q87" i="51"/>
  <c r="Q62" i="51"/>
  <c r="Q63" i="51"/>
  <c r="Q64" i="51"/>
  <c r="Q65" i="51"/>
  <c r="Q66" i="51"/>
  <c r="Q44" i="51"/>
  <c r="Q45" i="51"/>
  <c r="Q21" i="51"/>
  <c r="Q22" i="51"/>
  <c r="Q23" i="51"/>
  <c r="Q24" i="51"/>
  <c r="N177" i="18"/>
  <c r="O177" i="18"/>
  <c r="M177" i="18"/>
  <c r="L177" i="18"/>
  <c r="K177" i="18"/>
  <c r="I177" i="18"/>
  <c r="J177" i="18"/>
  <c r="F184" i="18"/>
  <c r="F185" i="18"/>
  <c r="F186" i="18"/>
  <c r="F187" i="18"/>
  <c r="G177" i="18"/>
  <c r="H177" i="18"/>
  <c r="C184" i="18"/>
  <c r="C185" i="18"/>
  <c r="C186" i="18"/>
  <c r="C187" i="18"/>
  <c r="E177" i="18"/>
  <c r="D177" i="18"/>
  <c r="F182" i="18" l="1"/>
  <c r="F183" i="18"/>
  <c r="C182" i="18"/>
  <c r="C183" i="18"/>
  <c r="C178" i="18"/>
  <c r="C179" i="18"/>
  <c r="C180" i="18"/>
  <c r="C181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I18" i="49" l="1"/>
  <c r="I17" i="49"/>
  <c r="I16" i="49"/>
  <c r="I15" i="49"/>
  <c r="I14" i="49"/>
  <c r="I13" i="49"/>
  <c r="I12" i="49"/>
  <c r="I11" i="49"/>
  <c r="I10" i="49"/>
  <c r="I9" i="49"/>
  <c r="I8" i="49"/>
  <c r="I7" i="49"/>
  <c r="I6" i="49"/>
  <c r="I5" i="49"/>
  <c r="H5" i="49" l="1"/>
  <c r="H6" i="49"/>
  <c r="H7" i="49"/>
  <c r="H8" i="49"/>
  <c r="H9" i="49"/>
  <c r="H10" i="49"/>
  <c r="H11" i="49"/>
  <c r="H12" i="49"/>
  <c r="H13" i="49"/>
  <c r="H14" i="49"/>
  <c r="H15" i="49"/>
  <c r="H16" i="49"/>
  <c r="H17" i="49"/>
  <c r="H18" i="49"/>
  <c r="F181" i="18"/>
  <c r="C177" i="18"/>
  <c r="F180" i="18"/>
  <c r="F174" i="18"/>
  <c r="F175" i="18"/>
  <c r="F176" i="18"/>
  <c r="F178" i="18"/>
  <c r="F179" i="18"/>
  <c r="F166" i="18"/>
  <c r="F167" i="18"/>
  <c r="F168" i="18"/>
  <c r="F169" i="18"/>
  <c r="F170" i="18"/>
  <c r="F171" i="18"/>
  <c r="F172" i="18"/>
  <c r="F173" i="18"/>
  <c r="F153" i="18"/>
  <c r="F154" i="18"/>
  <c r="F155" i="18"/>
  <c r="F156" i="18"/>
  <c r="F157" i="18"/>
  <c r="F158" i="18"/>
  <c r="F159" i="18"/>
  <c r="F160" i="18"/>
  <c r="F161" i="18"/>
  <c r="F162" i="18"/>
  <c r="F163" i="18"/>
  <c r="C153" i="18"/>
  <c r="C154" i="18"/>
  <c r="C155" i="18"/>
  <c r="C156" i="18"/>
  <c r="C157" i="18"/>
  <c r="C158" i="18"/>
  <c r="C159" i="18"/>
  <c r="C160" i="18"/>
  <c r="C161" i="18"/>
  <c r="C162" i="18"/>
  <c r="C163" i="18"/>
  <c r="Q23" i="56"/>
  <c r="F165" i="18"/>
  <c r="Q22" i="57"/>
  <c r="Q22" i="53"/>
  <c r="F342" i="52"/>
  <c r="J342" i="52"/>
  <c r="K342" i="52"/>
  <c r="L342" i="52"/>
  <c r="M342" i="52"/>
  <c r="N342" i="52"/>
  <c r="P342" i="52"/>
  <c r="R342" i="52"/>
  <c r="S342" i="52"/>
  <c r="T342" i="52"/>
  <c r="U342" i="52"/>
  <c r="C320" i="52"/>
  <c r="C342" i="52" s="1"/>
  <c r="D320" i="52"/>
  <c r="D342" i="52" s="1"/>
  <c r="E320" i="52"/>
  <c r="F320" i="52"/>
  <c r="G320" i="52"/>
  <c r="G342" i="52" s="1"/>
  <c r="H320" i="52"/>
  <c r="H342" i="52" s="1"/>
  <c r="I320" i="52"/>
  <c r="J320" i="52"/>
  <c r="K320" i="52"/>
  <c r="L320" i="52"/>
  <c r="M320" i="52"/>
  <c r="N320" i="52"/>
  <c r="O320" i="52"/>
  <c r="P320" i="52"/>
  <c r="R320" i="52"/>
  <c r="S320" i="52"/>
  <c r="T320" i="52"/>
  <c r="U320" i="52"/>
  <c r="C298" i="52"/>
  <c r="D298" i="52"/>
  <c r="E298" i="52"/>
  <c r="F298" i="52"/>
  <c r="G298" i="52"/>
  <c r="H298" i="52"/>
  <c r="I298" i="52"/>
  <c r="I342" i="52" s="1"/>
  <c r="J298" i="52"/>
  <c r="K298" i="52"/>
  <c r="L298" i="52"/>
  <c r="M298" i="52"/>
  <c r="N298" i="52"/>
  <c r="O298" i="52"/>
  <c r="P298" i="52"/>
  <c r="R298" i="52"/>
  <c r="S298" i="52"/>
  <c r="T298" i="52"/>
  <c r="U298" i="52"/>
  <c r="Q276" i="52"/>
  <c r="Q273" i="52"/>
  <c r="Q274" i="52"/>
  <c r="Q275" i="52"/>
  <c r="Q252" i="52"/>
  <c r="Q253" i="52"/>
  <c r="Q254" i="52"/>
  <c r="Q255" i="52"/>
  <c r="Q231" i="52"/>
  <c r="Q232" i="52"/>
  <c r="Q233" i="52"/>
  <c r="Q234" i="52"/>
  <c r="Q209" i="52"/>
  <c r="Q210" i="52"/>
  <c r="Q211" i="52"/>
  <c r="Q212" i="52"/>
  <c r="Q213" i="52"/>
  <c r="Q192" i="52"/>
  <c r="Q189" i="52"/>
  <c r="Q190" i="52"/>
  <c r="Q191" i="52"/>
  <c r="Q171" i="52"/>
  <c r="Q168" i="52"/>
  <c r="Q169" i="52"/>
  <c r="Q170" i="52"/>
  <c r="Q147" i="52"/>
  <c r="Q148" i="52"/>
  <c r="Q149" i="52"/>
  <c r="Q150" i="52"/>
  <c r="Q320" i="52" s="1"/>
  <c r="Q104" i="52"/>
  <c r="Q105" i="52"/>
  <c r="Q106" i="52"/>
  <c r="Q107" i="52"/>
  <c r="Q83" i="52"/>
  <c r="Q82" i="52"/>
  <c r="Q84" i="52"/>
  <c r="Q85" i="52"/>
  <c r="Q86" i="52"/>
  <c r="Q62" i="52"/>
  <c r="Q63" i="52"/>
  <c r="Q64" i="52"/>
  <c r="Q65" i="52"/>
  <c r="Q41" i="52"/>
  <c r="Q42" i="52"/>
  <c r="Q43" i="52"/>
  <c r="Q44" i="52"/>
  <c r="Q22" i="52"/>
  <c r="C317" i="51"/>
  <c r="D317" i="51"/>
  <c r="E317" i="51"/>
  <c r="F317" i="51"/>
  <c r="G317" i="51"/>
  <c r="H317" i="51"/>
  <c r="I317" i="51"/>
  <c r="J317" i="51"/>
  <c r="K317" i="51"/>
  <c r="L317" i="51"/>
  <c r="M317" i="51"/>
  <c r="N317" i="51"/>
  <c r="C296" i="51"/>
  <c r="C338" i="51" s="1"/>
  <c r="D296" i="51"/>
  <c r="D338" i="51" s="1"/>
  <c r="E296" i="51"/>
  <c r="E338" i="51" s="1"/>
  <c r="F296" i="51"/>
  <c r="F338" i="51" s="1"/>
  <c r="G296" i="51"/>
  <c r="G338" i="51" s="1"/>
  <c r="H296" i="51"/>
  <c r="H338" i="51" s="1"/>
  <c r="I296" i="51"/>
  <c r="I338" i="51" s="1"/>
  <c r="J296" i="51"/>
  <c r="J338" i="51" s="1"/>
  <c r="K296" i="51"/>
  <c r="K338" i="51" s="1"/>
  <c r="L296" i="51"/>
  <c r="L338" i="51" s="1"/>
  <c r="M296" i="51"/>
  <c r="M338" i="51" s="1"/>
  <c r="N296" i="51"/>
  <c r="N338" i="51" s="1"/>
  <c r="Q273" i="51"/>
  <c r="Q274" i="51"/>
  <c r="Q275" i="51"/>
  <c r="Q230" i="51"/>
  <c r="Q231" i="51"/>
  <c r="Q232" i="51"/>
  <c r="Q233" i="51"/>
  <c r="Q210" i="51"/>
  <c r="Q211" i="51"/>
  <c r="Q212" i="51"/>
  <c r="Q187" i="51"/>
  <c r="Q188" i="51"/>
  <c r="Q189" i="51"/>
  <c r="Q190" i="51"/>
  <c r="Q191" i="51"/>
  <c r="Q170" i="51"/>
  <c r="Q167" i="51"/>
  <c r="Q168" i="51"/>
  <c r="Q169" i="51"/>
  <c r="Q149" i="51"/>
  <c r="Q146" i="51"/>
  <c r="Q147" i="51"/>
  <c r="Q148" i="51"/>
  <c r="Q107" i="51"/>
  <c r="Q86" i="51"/>
  <c r="Q84" i="51"/>
  <c r="Q85" i="51"/>
  <c r="Q105" i="51"/>
  <c r="Q106" i="51"/>
  <c r="Q42" i="51"/>
  <c r="Q43" i="51"/>
  <c r="O164" i="18"/>
  <c r="N164" i="18"/>
  <c r="M164" i="18"/>
  <c r="L164" i="18"/>
  <c r="K164" i="18"/>
  <c r="J164" i="18"/>
  <c r="I164" i="18"/>
  <c r="H164" i="18"/>
  <c r="G164" i="18"/>
  <c r="E164" i="18"/>
  <c r="D164" i="18"/>
  <c r="C164" i="18"/>
  <c r="Q22" i="56"/>
  <c r="Q21" i="56"/>
  <c r="Q20" i="56"/>
  <c r="Q19" i="56"/>
  <c r="Q18" i="56"/>
  <c r="Q17" i="56"/>
  <c r="Q16" i="56"/>
  <c r="Q15" i="56"/>
  <c r="Q14" i="56"/>
  <c r="Q13" i="56"/>
  <c r="Q12" i="56"/>
  <c r="Q11" i="56"/>
  <c r="Q10" i="56"/>
  <c r="Q9" i="56"/>
  <c r="Q8" i="56"/>
  <c r="Q7" i="56"/>
  <c r="Q21" i="57"/>
  <c r="Q20" i="57"/>
  <c r="Q19" i="57"/>
  <c r="Q18" i="57"/>
  <c r="Q17" i="57"/>
  <c r="Q16" i="57"/>
  <c r="Q15" i="57"/>
  <c r="Q14" i="57"/>
  <c r="Q13" i="57"/>
  <c r="Q12" i="57"/>
  <c r="Q11" i="57"/>
  <c r="Q10" i="57"/>
  <c r="Q9" i="57"/>
  <c r="Q8" i="57"/>
  <c r="Q7" i="57"/>
  <c r="Q6" i="57"/>
  <c r="Q21" i="53"/>
  <c r="Q20" i="53"/>
  <c r="Q19" i="53"/>
  <c r="Q18" i="53"/>
  <c r="Q17" i="53"/>
  <c r="Q16" i="53"/>
  <c r="Q15" i="53"/>
  <c r="Q14" i="53"/>
  <c r="Q13" i="53"/>
  <c r="Q12" i="53"/>
  <c r="Q11" i="53"/>
  <c r="Q10" i="53"/>
  <c r="Q9" i="53"/>
  <c r="Q8" i="53"/>
  <c r="Q7" i="53"/>
  <c r="Q6" i="53"/>
  <c r="S340" i="52"/>
  <c r="K339" i="52"/>
  <c r="H338" i="52"/>
  <c r="K335" i="52"/>
  <c r="H334" i="52"/>
  <c r="K331" i="52"/>
  <c r="H330" i="52"/>
  <c r="K327" i="52"/>
  <c r="U319" i="52"/>
  <c r="T319" i="52"/>
  <c r="S319" i="52"/>
  <c r="R319" i="52"/>
  <c r="P319" i="52"/>
  <c r="O319" i="52"/>
  <c r="N319" i="52"/>
  <c r="M319" i="52"/>
  <c r="M341" i="52"/>
  <c r="L319" i="52"/>
  <c r="K319" i="52"/>
  <c r="J319" i="52"/>
  <c r="J341" i="52" s="1"/>
  <c r="I319" i="52"/>
  <c r="H319" i="52"/>
  <c r="H341" i="52" s="1"/>
  <c r="G319" i="52"/>
  <c r="G341" i="52" s="1"/>
  <c r="F319" i="52"/>
  <c r="E319" i="52"/>
  <c r="D319" i="52"/>
  <c r="C319" i="52"/>
  <c r="U318" i="52"/>
  <c r="T318" i="52"/>
  <c r="S318" i="52"/>
  <c r="R318" i="52"/>
  <c r="P318" i="52"/>
  <c r="O318" i="52"/>
  <c r="N318" i="52"/>
  <c r="N340" i="52"/>
  <c r="M318" i="52"/>
  <c r="L318" i="52"/>
  <c r="K318" i="52"/>
  <c r="J318" i="52"/>
  <c r="I318" i="52"/>
  <c r="H318" i="52"/>
  <c r="G318" i="52"/>
  <c r="F318" i="52"/>
  <c r="E318" i="52"/>
  <c r="D318" i="52"/>
  <c r="C318" i="52"/>
  <c r="U317" i="52"/>
  <c r="U339" i="52"/>
  <c r="T317" i="52"/>
  <c r="S317" i="52"/>
  <c r="S339" i="52"/>
  <c r="R317" i="52"/>
  <c r="R339" i="52"/>
  <c r="P317" i="52"/>
  <c r="O317" i="52"/>
  <c r="N317" i="52"/>
  <c r="N339" i="52"/>
  <c r="M317" i="52"/>
  <c r="M339" i="52"/>
  <c r="L317" i="52"/>
  <c r="K317" i="52"/>
  <c r="J317" i="52"/>
  <c r="I317" i="52"/>
  <c r="I339" i="52" s="1"/>
  <c r="H317" i="52"/>
  <c r="H339" i="52" s="1"/>
  <c r="G317" i="52"/>
  <c r="G339" i="52"/>
  <c r="F317" i="52"/>
  <c r="F339" i="52" s="1"/>
  <c r="E317" i="52"/>
  <c r="D317" i="52"/>
  <c r="C317" i="52"/>
  <c r="C339" i="52"/>
  <c r="U316" i="52"/>
  <c r="U338" i="52"/>
  <c r="T316" i="52"/>
  <c r="S316" i="52"/>
  <c r="R316" i="52"/>
  <c r="R338" i="52"/>
  <c r="P316" i="52"/>
  <c r="O316" i="52"/>
  <c r="N316" i="52"/>
  <c r="M316" i="52"/>
  <c r="M338" i="52"/>
  <c r="L316" i="52"/>
  <c r="L338" i="52"/>
  <c r="K316" i="52"/>
  <c r="J316" i="52"/>
  <c r="I316" i="52"/>
  <c r="I338" i="52"/>
  <c r="H316" i="52"/>
  <c r="G316" i="52"/>
  <c r="F316" i="52"/>
  <c r="E316" i="52"/>
  <c r="D316" i="52"/>
  <c r="C316" i="52"/>
  <c r="U315" i="52"/>
  <c r="T315" i="52"/>
  <c r="T337" i="52"/>
  <c r="S315" i="52"/>
  <c r="R315" i="52"/>
  <c r="P315" i="52"/>
  <c r="O315" i="52"/>
  <c r="N315" i="52"/>
  <c r="M315" i="52"/>
  <c r="M337" i="52"/>
  <c r="L315" i="52"/>
  <c r="K315" i="52"/>
  <c r="K337" i="52"/>
  <c r="J315" i="52"/>
  <c r="I315" i="52"/>
  <c r="I337" i="52"/>
  <c r="H315" i="52"/>
  <c r="G315" i="52"/>
  <c r="G337" i="52"/>
  <c r="F315" i="52"/>
  <c r="E315" i="52"/>
  <c r="D315" i="52"/>
  <c r="D337" i="52"/>
  <c r="C315" i="52"/>
  <c r="C337" i="52"/>
  <c r="U314" i="52"/>
  <c r="T314" i="52"/>
  <c r="S314" i="52"/>
  <c r="R314" i="52"/>
  <c r="R336" i="52"/>
  <c r="P314" i="52"/>
  <c r="O314" i="52"/>
  <c r="N314" i="52"/>
  <c r="N336" i="52"/>
  <c r="M314" i="52"/>
  <c r="L314" i="52"/>
  <c r="K314" i="52"/>
  <c r="J314" i="52"/>
  <c r="J336" i="52"/>
  <c r="I314" i="52"/>
  <c r="H314" i="52"/>
  <c r="G314" i="52"/>
  <c r="F314" i="52"/>
  <c r="F336" i="52"/>
  <c r="E314" i="52"/>
  <c r="D314" i="52"/>
  <c r="C314" i="52"/>
  <c r="U313" i="52"/>
  <c r="T313" i="52"/>
  <c r="S313" i="52"/>
  <c r="R313" i="52"/>
  <c r="P313" i="52"/>
  <c r="O313" i="52"/>
  <c r="N313" i="52"/>
  <c r="M313" i="52"/>
  <c r="L313" i="52"/>
  <c r="K313" i="52"/>
  <c r="J313" i="52"/>
  <c r="I313" i="52"/>
  <c r="H313" i="52"/>
  <c r="G313" i="52"/>
  <c r="G335" i="52"/>
  <c r="F313" i="52"/>
  <c r="E313" i="52"/>
  <c r="D313" i="52"/>
  <c r="C313" i="52"/>
  <c r="U312" i="52"/>
  <c r="U334" i="52"/>
  <c r="T312" i="52"/>
  <c r="S312" i="52"/>
  <c r="R312" i="52"/>
  <c r="P312" i="52"/>
  <c r="O312" i="52"/>
  <c r="N312" i="52"/>
  <c r="M312" i="52"/>
  <c r="L312" i="52"/>
  <c r="L334" i="52"/>
  <c r="K312" i="52"/>
  <c r="J312" i="52"/>
  <c r="I312" i="52"/>
  <c r="H312" i="52"/>
  <c r="G312" i="52"/>
  <c r="F312" i="52"/>
  <c r="E312" i="52"/>
  <c r="D312" i="52"/>
  <c r="C312" i="52"/>
  <c r="U311" i="52"/>
  <c r="T311" i="52"/>
  <c r="S311" i="52"/>
  <c r="R311" i="52"/>
  <c r="P311" i="52"/>
  <c r="O311" i="52"/>
  <c r="N311" i="52"/>
  <c r="M311" i="52"/>
  <c r="M333" i="52"/>
  <c r="L311" i="52"/>
  <c r="K311" i="52"/>
  <c r="J311" i="52"/>
  <c r="I311" i="52"/>
  <c r="I333" i="52"/>
  <c r="H311" i="52"/>
  <c r="G311" i="52"/>
  <c r="F311" i="52"/>
  <c r="E311" i="52"/>
  <c r="D311" i="52"/>
  <c r="D333" i="52"/>
  <c r="C311" i="52"/>
  <c r="U310" i="52"/>
  <c r="T310" i="52"/>
  <c r="S310" i="52"/>
  <c r="S332" i="52"/>
  <c r="R310" i="52"/>
  <c r="P310" i="52"/>
  <c r="O310" i="52"/>
  <c r="N310" i="52"/>
  <c r="N332" i="52"/>
  <c r="M310" i="52"/>
  <c r="L310" i="52"/>
  <c r="K310" i="52"/>
  <c r="K332" i="52"/>
  <c r="J310" i="52"/>
  <c r="J332" i="52"/>
  <c r="I310" i="52"/>
  <c r="H310" i="52"/>
  <c r="G310" i="52"/>
  <c r="G332" i="52"/>
  <c r="F310" i="52"/>
  <c r="F332" i="52"/>
  <c r="E310" i="52"/>
  <c r="D310" i="52"/>
  <c r="C310" i="52"/>
  <c r="C332" i="52"/>
  <c r="U309" i="52"/>
  <c r="T309" i="52"/>
  <c r="S309" i="52"/>
  <c r="R309" i="52"/>
  <c r="R331" i="52"/>
  <c r="P309" i="52"/>
  <c r="O309" i="52"/>
  <c r="N309" i="52"/>
  <c r="M309" i="52"/>
  <c r="M331" i="52"/>
  <c r="L309" i="52"/>
  <c r="K309" i="52"/>
  <c r="J309" i="52"/>
  <c r="I309" i="52"/>
  <c r="I331" i="52"/>
  <c r="H309" i="52"/>
  <c r="G309" i="52"/>
  <c r="G331" i="52"/>
  <c r="F309" i="52"/>
  <c r="E309" i="52"/>
  <c r="D309" i="52"/>
  <c r="C309" i="52"/>
  <c r="U308" i="52"/>
  <c r="U330" i="52"/>
  <c r="T308" i="52"/>
  <c r="T330" i="52"/>
  <c r="S308" i="52"/>
  <c r="R308" i="52"/>
  <c r="P308" i="52"/>
  <c r="O308" i="52"/>
  <c r="N308" i="52"/>
  <c r="M308" i="52"/>
  <c r="L308" i="52"/>
  <c r="L330" i="52"/>
  <c r="K308" i="52"/>
  <c r="J308" i="52"/>
  <c r="I308" i="52"/>
  <c r="H308" i="52"/>
  <c r="G308" i="52"/>
  <c r="F308" i="52"/>
  <c r="E308" i="52"/>
  <c r="D308" i="52"/>
  <c r="C308" i="52"/>
  <c r="U307" i="52"/>
  <c r="T307" i="52"/>
  <c r="S307" i="52"/>
  <c r="R307" i="52"/>
  <c r="P307" i="52"/>
  <c r="O307" i="52"/>
  <c r="N307" i="52"/>
  <c r="M307" i="52"/>
  <c r="M329" i="52"/>
  <c r="L307" i="52"/>
  <c r="K307" i="52"/>
  <c r="J307" i="52"/>
  <c r="I307" i="52"/>
  <c r="I329" i="52"/>
  <c r="H307" i="52"/>
  <c r="G307" i="52"/>
  <c r="F307" i="52"/>
  <c r="E307" i="52"/>
  <c r="D307" i="52"/>
  <c r="D329" i="52"/>
  <c r="C307" i="52"/>
  <c r="U306" i="52"/>
  <c r="T306" i="52"/>
  <c r="T328" i="52"/>
  <c r="S306" i="52"/>
  <c r="R306" i="52"/>
  <c r="P306" i="52"/>
  <c r="P328" i="52"/>
  <c r="O306" i="52"/>
  <c r="N306" i="52"/>
  <c r="N328" i="52"/>
  <c r="M306" i="52"/>
  <c r="L306" i="52"/>
  <c r="L328" i="52"/>
  <c r="K306" i="52"/>
  <c r="J306" i="52"/>
  <c r="J328" i="52"/>
  <c r="I306" i="52"/>
  <c r="H306" i="52"/>
  <c r="H328" i="52"/>
  <c r="G306" i="52"/>
  <c r="F306" i="52"/>
  <c r="F328" i="52"/>
  <c r="E306" i="52"/>
  <c r="D306" i="52"/>
  <c r="D328" i="52"/>
  <c r="C306" i="52"/>
  <c r="U305" i="52"/>
  <c r="T305" i="52"/>
  <c r="S305" i="52"/>
  <c r="S327" i="52"/>
  <c r="R305" i="52"/>
  <c r="P305" i="52"/>
  <c r="O305" i="52"/>
  <c r="N305" i="52"/>
  <c r="N327" i="52"/>
  <c r="M305" i="52"/>
  <c r="L305" i="52"/>
  <c r="K305" i="52"/>
  <c r="J305" i="52"/>
  <c r="J327" i="52"/>
  <c r="I305" i="52"/>
  <c r="H305" i="52"/>
  <c r="G305" i="52"/>
  <c r="G327" i="52"/>
  <c r="F305" i="52"/>
  <c r="F327" i="52"/>
  <c r="E305" i="52"/>
  <c r="D305" i="52"/>
  <c r="C305" i="52"/>
  <c r="U304" i="52"/>
  <c r="U326" i="52"/>
  <c r="T304" i="52"/>
  <c r="S304" i="52"/>
  <c r="R304" i="52"/>
  <c r="P304" i="52"/>
  <c r="P326" i="52"/>
  <c r="O304" i="52"/>
  <c r="N304" i="52"/>
  <c r="M304" i="52"/>
  <c r="L304" i="52"/>
  <c r="L326" i="52"/>
  <c r="K304" i="52"/>
  <c r="J304" i="52"/>
  <c r="I304" i="52"/>
  <c r="H304" i="52"/>
  <c r="H326" i="52"/>
  <c r="G304" i="52"/>
  <c r="F304" i="52"/>
  <c r="E304" i="52"/>
  <c r="D304" i="52"/>
  <c r="D326" i="52"/>
  <c r="C304" i="52"/>
  <c r="U297" i="52"/>
  <c r="T297" i="52"/>
  <c r="S297" i="52"/>
  <c r="R297" i="52"/>
  <c r="P297" i="52"/>
  <c r="O297" i="52"/>
  <c r="N297" i="52"/>
  <c r="M297" i="52"/>
  <c r="L297" i="52"/>
  <c r="K297" i="52"/>
  <c r="J297" i="52"/>
  <c r="I297" i="52"/>
  <c r="I341" i="52" s="1"/>
  <c r="H297" i="52"/>
  <c r="G297" i="52"/>
  <c r="F297" i="52"/>
  <c r="E297" i="52"/>
  <c r="D297" i="52"/>
  <c r="D341" i="52" s="1"/>
  <c r="C297" i="52"/>
  <c r="U296" i="52"/>
  <c r="T296" i="52"/>
  <c r="S296" i="52"/>
  <c r="R296" i="52"/>
  <c r="P296" i="52"/>
  <c r="O296" i="52"/>
  <c r="N296" i="52"/>
  <c r="M296" i="52"/>
  <c r="L296" i="52"/>
  <c r="K296" i="52"/>
  <c r="J296" i="52"/>
  <c r="J340" i="52" s="1"/>
  <c r="I296" i="52"/>
  <c r="H296" i="52"/>
  <c r="G296" i="52"/>
  <c r="F296" i="52"/>
  <c r="F340" i="52" s="1"/>
  <c r="E296" i="52"/>
  <c r="D296" i="52"/>
  <c r="C296" i="52"/>
  <c r="C340" i="52" s="1"/>
  <c r="U295" i="52"/>
  <c r="T295" i="52"/>
  <c r="S295" i="52"/>
  <c r="R295" i="52"/>
  <c r="P295" i="52"/>
  <c r="O295" i="52"/>
  <c r="N295" i="52"/>
  <c r="M295" i="52"/>
  <c r="L295" i="52"/>
  <c r="K295" i="52"/>
  <c r="J295" i="52"/>
  <c r="I295" i="52"/>
  <c r="H295" i="52"/>
  <c r="G295" i="52"/>
  <c r="F295" i="52"/>
  <c r="E295" i="52"/>
  <c r="D295" i="52"/>
  <c r="C295" i="52"/>
  <c r="U294" i="52"/>
  <c r="T294" i="52"/>
  <c r="S294" i="52"/>
  <c r="R294" i="52"/>
  <c r="P294" i="52"/>
  <c r="O294" i="52"/>
  <c r="N294" i="52"/>
  <c r="M294" i="52"/>
  <c r="L294" i="52"/>
  <c r="K294" i="52"/>
  <c r="J294" i="52"/>
  <c r="I294" i="52"/>
  <c r="H294" i="52"/>
  <c r="G294" i="52"/>
  <c r="F294" i="52"/>
  <c r="E294" i="52"/>
  <c r="D294" i="52"/>
  <c r="C294" i="52"/>
  <c r="U293" i="52"/>
  <c r="T293" i="52"/>
  <c r="S293" i="52"/>
  <c r="R293" i="52"/>
  <c r="P293" i="52"/>
  <c r="O293" i="52"/>
  <c r="N293" i="52"/>
  <c r="M293" i="52"/>
  <c r="L293" i="52"/>
  <c r="K293" i="52"/>
  <c r="J293" i="52"/>
  <c r="I293" i="52"/>
  <c r="H293" i="52"/>
  <c r="G293" i="52"/>
  <c r="F293" i="52"/>
  <c r="E293" i="52"/>
  <c r="D293" i="52"/>
  <c r="C293" i="52"/>
  <c r="U292" i="52"/>
  <c r="T292" i="52"/>
  <c r="S292" i="52"/>
  <c r="S336" i="52"/>
  <c r="R292" i="52"/>
  <c r="P292" i="52"/>
  <c r="O292" i="52"/>
  <c r="N292" i="52"/>
  <c r="M292" i="52"/>
  <c r="L292" i="52"/>
  <c r="K292" i="52"/>
  <c r="J292" i="52"/>
  <c r="I292" i="52"/>
  <c r="H292" i="52"/>
  <c r="G292" i="52"/>
  <c r="F292" i="52"/>
  <c r="E292" i="52"/>
  <c r="D292" i="52"/>
  <c r="C292" i="52"/>
  <c r="U291" i="52"/>
  <c r="T291" i="52"/>
  <c r="S291" i="52"/>
  <c r="R291" i="52"/>
  <c r="P291" i="52"/>
  <c r="O291" i="52"/>
  <c r="N291" i="52"/>
  <c r="M291" i="52"/>
  <c r="L291" i="52"/>
  <c r="K291" i="52"/>
  <c r="J291" i="52"/>
  <c r="I291" i="52"/>
  <c r="H291" i="52"/>
  <c r="G291" i="52"/>
  <c r="F291" i="52"/>
  <c r="E291" i="52"/>
  <c r="D291" i="52"/>
  <c r="C291" i="52"/>
  <c r="U290" i="52"/>
  <c r="T290" i="52"/>
  <c r="S290" i="52"/>
  <c r="R290" i="52"/>
  <c r="P290" i="52"/>
  <c r="O290" i="52"/>
  <c r="N290" i="52"/>
  <c r="M290" i="52"/>
  <c r="L290" i="52"/>
  <c r="K290" i="52"/>
  <c r="J290" i="52"/>
  <c r="I290" i="52"/>
  <c r="H290" i="52"/>
  <c r="G290" i="52"/>
  <c r="F290" i="52"/>
  <c r="E290" i="52"/>
  <c r="D290" i="52"/>
  <c r="C290" i="52"/>
  <c r="U289" i="52"/>
  <c r="T289" i="52"/>
  <c r="S289" i="52"/>
  <c r="R289" i="52"/>
  <c r="P289" i="52"/>
  <c r="O289" i="52"/>
  <c r="N289" i="52"/>
  <c r="M289" i="52"/>
  <c r="L289" i="52"/>
  <c r="K289" i="52"/>
  <c r="J289" i="52"/>
  <c r="I289" i="52"/>
  <c r="H289" i="52"/>
  <c r="G289" i="52"/>
  <c r="F289" i="52"/>
  <c r="E289" i="52"/>
  <c r="D289" i="52"/>
  <c r="C289" i="52"/>
  <c r="U288" i="52"/>
  <c r="T288" i="52"/>
  <c r="S288" i="52"/>
  <c r="R288" i="52"/>
  <c r="P288" i="52"/>
  <c r="O288" i="52"/>
  <c r="N288" i="52"/>
  <c r="M288" i="52"/>
  <c r="L288" i="52"/>
  <c r="K288" i="52"/>
  <c r="J288" i="52"/>
  <c r="I288" i="52"/>
  <c r="H288" i="52"/>
  <c r="G288" i="52"/>
  <c r="F288" i="52"/>
  <c r="E288" i="52"/>
  <c r="D288" i="52"/>
  <c r="C288" i="52"/>
  <c r="U287" i="52"/>
  <c r="T287" i="52"/>
  <c r="S287" i="52"/>
  <c r="R287" i="52"/>
  <c r="P287" i="52"/>
  <c r="O287" i="52"/>
  <c r="N287" i="52"/>
  <c r="M287" i="52"/>
  <c r="L287" i="52"/>
  <c r="K287" i="52"/>
  <c r="J287" i="52"/>
  <c r="I287" i="52"/>
  <c r="H287" i="52"/>
  <c r="G287" i="52"/>
  <c r="F287" i="52"/>
  <c r="E287" i="52"/>
  <c r="D287" i="52"/>
  <c r="C287" i="52"/>
  <c r="U286" i="52"/>
  <c r="T286" i="52"/>
  <c r="S286" i="52"/>
  <c r="R286" i="52"/>
  <c r="P286" i="52"/>
  <c r="O286" i="52"/>
  <c r="N286" i="52"/>
  <c r="M286" i="52"/>
  <c r="L286" i="52"/>
  <c r="K286" i="52"/>
  <c r="J286" i="52"/>
  <c r="I286" i="52"/>
  <c r="H286" i="52"/>
  <c r="G286" i="52"/>
  <c r="F286" i="52"/>
  <c r="E286" i="52"/>
  <c r="D286" i="52"/>
  <c r="C286" i="52"/>
  <c r="U285" i="52"/>
  <c r="T285" i="52"/>
  <c r="S285" i="52"/>
  <c r="R285" i="52"/>
  <c r="P285" i="52"/>
  <c r="O285" i="52"/>
  <c r="N285" i="52"/>
  <c r="M285" i="52"/>
  <c r="L285" i="52"/>
  <c r="K285" i="52"/>
  <c r="J285" i="52"/>
  <c r="I285" i="52"/>
  <c r="H285" i="52"/>
  <c r="G285" i="52"/>
  <c r="F285" i="52"/>
  <c r="E285" i="52"/>
  <c r="D285" i="52"/>
  <c r="C285" i="52"/>
  <c r="U284" i="52"/>
  <c r="T284" i="52"/>
  <c r="S284" i="52"/>
  <c r="S328" i="52"/>
  <c r="R284" i="52"/>
  <c r="P284" i="52"/>
  <c r="O284" i="52"/>
  <c r="N284" i="52"/>
  <c r="M284" i="52"/>
  <c r="L284" i="52"/>
  <c r="K284" i="52"/>
  <c r="J284" i="52"/>
  <c r="I284" i="52"/>
  <c r="H284" i="52"/>
  <c r="G284" i="52"/>
  <c r="F284" i="52"/>
  <c r="E284" i="52"/>
  <c r="D284" i="52"/>
  <c r="C284" i="52"/>
  <c r="U283" i="52"/>
  <c r="T283" i="52"/>
  <c r="S283" i="52"/>
  <c r="R283" i="52"/>
  <c r="P283" i="52"/>
  <c r="O283" i="52"/>
  <c r="N283" i="52"/>
  <c r="M283" i="52"/>
  <c r="L283" i="52"/>
  <c r="K283" i="52"/>
  <c r="J283" i="52"/>
  <c r="I283" i="52"/>
  <c r="H283" i="52"/>
  <c r="G283" i="52"/>
  <c r="F283" i="52"/>
  <c r="E283" i="52"/>
  <c r="D283" i="52"/>
  <c r="C283" i="52"/>
  <c r="U282" i="52"/>
  <c r="T282" i="52"/>
  <c r="S282" i="52"/>
  <c r="R282" i="52"/>
  <c r="P282" i="52"/>
  <c r="O282" i="52"/>
  <c r="N282" i="52"/>
  <c r="M282" i="52"/>
  <c r="L282" i="52"/>
  <c r="K282" i="52"/>
  <c r="J282" i="52"/>
  <c r="I282" i="52"/>
  <c r="H282" i="52"/>
  <c r="G282" i="52"/>
  <c r="F282" i="52"/>
  <c r="E282" i="52"/>
  <c r="D282" i="52"/>
  <c r="C282" i="52"/>
  <c r="Q272" i="52"/>
  <c r="Q271" i="52"/>
  <c r="Q270" i="52"/>
  <c r="Q269" i="52"/>
  <c r="Q268" i="52"/>
  <c r="Q267" i="52"/>
  <c r="Q266" i="52"/>
  <c r="Q265" i="52"/>
  <c r="Q264" i="52"/>
  <c r="Q263" i="52"/>
  <c r="Q262" i="52"/>
  <c r="Q261" i="52"/>
  <c r="Q260" i="52"/>
  <c r="Q251" i="52"/>
  <c r="Q250" i="52"/>
  <c r="Q249" i="52"/>
  <c r="Q248" i="52"/>
  <c r="Q247" i="52"/>
  <c r="Q246" i="52"/>
  <c r="Q245" i="52"/>
  <c r="Q244" i="52"/>
  <c r="Q243" i="52"/>
  <c r="Q242" i="52"/>
  <c r="Q241" i="52"/>
  <c r="Q240" i="52"/>
  <c r="Q239" i="52"/>
  <c r="Q230" i="52"/>
  <c r="Q229" i="52"/>
  <c r="Q228" i="52"/>
  <c r="Q227" i="52"/>
  <c r="Q226" i="52"/>
  <c r="Q225" i="52"/>
  <c r="Q224" i="52"/>
  <c r="Q223" i="52"/>
  <c r="Q222" i="52"/>
  <c r="Q221" i="52"/>
  <c r="Q220" i="52"/>
  <c r="Q219" i="52"/>
  <c r="Q218" i="52"/>
  <c r="Q208" i="52"/>
  <c r="Q207" i="52"/>
  <c r="Q206" i="52"/>
  <c r="Q205" i="52"/>
  <c r="Q204" i="52"/>
  <c r="Q203" i="52"/>
  <c r="Q202" i="52"/>
  <c r="Q201" i="52"/>
  <c r="Q200" i="52"/>
  <c r="Q199" i="52"/>
  <c r="Q198" i="52"/>
  <c r="Q197" i="52"/>
  <c r="Q188" i="52"/>
  <c r="Q187" i="52"/>
  <c r="Q186" i="52"/>
  <c r="Q185" i="52"/>
  <c r="Q184" i="52"/>
  <c r="Q183" i="52"/>
  <c r="Q182" i="52"/>
  <c r="Q181" i="52"/>
  <c r="Q180" i="52"/>
  <c r="Q179" i="52"/>
  <c r="Q178" i="52"/>
  <c r="Q177" i="52"/>
  <c r="Q176" i="52"/>
  <c r="Q167" i="52"/>
  <c r="Q166" i="52"/>
  <c r="Q165" i="52"/>
  <c r="Q164" i="52"/>
  <c r="Q163" i="52"/>
  <c r="Q162" i="52"/>
  <c r="Q161" i="52"/>
  <c r="Q160" i="52"/>
  <c r="Q159" i="52"/>
  <c r="Q158" i="52"/>
  <c r="Q157" i="52"/>
  <c r="Q156" i="52"/>
  <c r="Q155" i="52"/>
  <c r="Q146" i="52"/>
  <c r="Q145" i="52"/>
  <c r="Q144" i="52"/>
  <c r="Q143" i="52"/>
  <c r="Q142" i="52"/>
  <c r="Q141" i="52"/>
  <c r="Q140" i="52"/>
  <c r="Q139" i="52"/>
  <c r="Q138" i="52"/>
  <c r="Q137" i="52"/>
  <c r="Q136" i="52"/>
  <c r="Q135" i="52"/>
  <c r="Q134" i="52"/>
  <c r="Q124" i="52"/>
  <c r="Q123" i="52"/>
  <c r="Q122" i="52"/>
  <c r="Q121" i="52"/>
  <c r="Q120" i="52"/>
  <c r="Q119" i="52"/>
  <c r="Q118" i="52"/>
  <c r="Q117" i="52"/>
  <c r="Q116" i="52"/>
  <c r="Q115" i="52"/>
  <c r="Q114" i="52"/>
  <c r="Q113" i="52"/>
  <c r="Q112" i="52"/>
  <c r="Q103" i="52"/>
  <c r="Q102" i="52"/>
  <c r="Q101" i="52"/>
  <c r="Q100" i="52"/>
  <c r="Q99" i="52"/>
  <c r="Q98" i="52"/>
  <c r="Q97" i="52"/>
  <c r="Q96" i="52"/>
  <c r="Q95" i="52"/>
  <c r="Q94" i="52"/>
  <c r="Q93" i="52"/>
  <c r="Q92" i="52"/>
  <c r="Q91" i="52"/>
  <c r="Q81" i="52"/>
  <c r="Q80" i="52"/>
  <c r="Q79" i="52"/>
  <c r="Q78" i="52"/>
  <c r="Q77" i="52"/>
  <c r="Q76" i="52"/>
  <c r="Q75" i="52"/>
  <c r="Q74" i="52"/>
  <c r="Q73" i="52"/>
  <c r="Q72" i="52"/>
  <c r="Q71" i="52"/>
  <c r="Q70" i="52"/>
  <c r="Q61" i="52"/>
  <c r="Q60" i="52"/>
  <c r="Q59" i="52"/>
  <c r="Q58" i="52"/>
  <c r="Q57" i="52"/>
  <c r="Q56" i="52"/>
  <c r="Q55" i="52"/>
  <c r="Q54" i="52"/>
  <c r="Q53" i="52"/>
  <c r="Q52" i="52"/>
  <c r="Q51" i="52"/>
  <c r="Q50" i="52"/>
  <c r="Q49" i="52"/>
  <c r="Q40" i="52"/>
  <c r="Q39" i="52"/>
  <c r="Q38" i="52"/>
  <c r="Q37" i="52"/>
  <c r="Q36" i="52"/>
  <c r="Q35" i="52"/>
  <c r="Q34" i="52"/>
  <c r="Q33" i="52"/>
  <c r="Q32" i="52"/>
  <c r="Q31" i="52"/>
  <c r="Q30" i="52"/>
  <c r="Q29" i="52"/>
  <c r="Q28" i="52"/>
  <c r="Q21" i="52"/>
  <c r="Q20" i="52"/>
  <c r="Q19" i="52"/>
  <c r="Q18" i="52"/>
  <c r="Q17" i="52"/>
  <c r="Q16" i="52"/>
  <c r="Q15" i="52"/>
  <c r="Q14" i="52"/>
  <c r="Q13" i="52"/>
  <c r="Q12" i="52"/>
  <c r="Q11" i="52"/>
  <c r="Q10" i="52"/>
  <c r="Q9" i="52"/>
  <c r="Q8" i="52"/>
  <c r="Q7" i="52"/>
  <c r="K325" i="51"/>
  <c r="N316" i="51"/>
  <c r="M316" i="51"/>
  <c r="L316" i="51"/>
  <c r="K316" i="51"/>
  <c r="J316" i="51"/>
  <c r="I316" i="51"/>
  <c r="H316" i="51"/>
  <c r="G316" i="51"/>
  <c r="F316" i="51"/>
  <c r="E316" i="51"/>
  <c r="D316" i="51"/>
  <c r="C316" i="51"/>
  <c r="N315" i="51"/>
  <c r="M315" i="51"/>
  <c r="L315" i="51"/>
  <c r="K315" i="51"/>
  <c r="J315" i="51"/>
  <c r="I315" i="51"/>
  <c r="H315" i="51"/>
  <c r="G315" i="51"/>
  <c r="F315" i="51"/>
  <c r="E315" i="51"/>
  <c r="D315" i="51"/>
  <c r="C315" i="51"/>
  <c r="N314" i="51"/>
  <c r="M314" i="51"/>
  <c r="L314" i="51"/>
  <c r="K314" i="51"/>
  <c r="J314" i="51"/>
  <c r="I314" i="51"/>
  <c r="H314" i="51"/>
  <c r="G314" i="51"/>
  <c r="F314" i="51"/>
  <c r="E314" i="51"/>
  <c r="D314" i="51"/>
  <c r="C314" i="51"/>
  <c r="N313" i="51"/>
  <c r="M313" i="51"/>
  <c r="L313" i="51"/>
  <c r="K313" i="51"/>
  <c r="J313" i="51"/>
  <c r="I313" i="51"/>
  <c r="H313" i="51"/>
  <c r="G313" i="51"/>
  <c r="F313" i="51"/>
  <c r="E313" i="51"/>
  <c r="D313" i="51"/>
  <c r="C313" i="51"/>
  <c r="N312" i="51"/>
  <c r="M312" i="51"/>
  <c r="L312" i="51"/>
  <c r="K312" i="51"/>
  <c r="J312" i="51"/>
  <c r="I312" i="51"/>
  <c r="H312" i="51"/>
  <c r="G312" i="51"/>
  <c r="F312" i="51"/>
  <c r="E312" i="51"/>
  <c r="D312" i="51"/>
  <c r="C312" i="51"/>
  <c r="N311" i="51"/>
  <c r="M311" i="51"/>
  <c r="L311" i="51"/>
  <c r="K311" i="51"/>
  <c r="J311" i="51"/>
  <c r="I311" i="51"/>
  <c r="H311" i="51"/>
  <c r="H332" i="51"/>
  <c r="G311" i="51"/>
  <c r="F311" i="51"/>
  <c r="E311" i="51"/>
  <c r="D311" i="51"/>
  <c r="C311" i="51"/>
  <c r="N310" i="51"/>
  <c r="M310" i="51"/>
  <c r="L310" i="51"/>
  <c r="K310" i="51"/>
  <c r="J310" i="51"/>
  <c r="I310" i="51"/>
  <c r="H310" i="51"/>
  <c r="G310" i="51"/>
  <c r="F310" i="51"/>
  <c r="E310" i="51"/>
  <c r="D310" i="51"/>
  <c r="C310" i="51"/>
  <c r="N309" i="51"/>
  <c r="M309" i="51"/>
  <c r="L309" i="51"/>
  <c r="K309" i="51"/>
  <c r="J309" i="51"/>
  <c r="I309" i="51"/>
  <c r="H309" i="51"/>
  <c r="G309" i="51"/>
  <c r="F309" i="51"/>
  <c r="E309" i="51"/>
  <c r="D309" i="51"/>
  <c r="C309" i="51"/>
  <c r="N308" i="51"/>
  <c r="M308" i="51"/>
  <c r="L308" i="51"/>
  <c r="K308" i="51"/>
  <c r="J308" i="51"/>
  <c r="I308" i="51"/>
  <c r="H308" i="51"/>
  <c r="G308" i="51"/>
  <c r="F308" i="51"/>
  <c r="E308" i="51"/>
  <c r="D308" i="51"/>
  <c r="C308" i="51"/>
  <c r="N307" i="51"/>
  <c r="M307" i="51"/>
  <c r="L307" i="51"/>
  <c r="K307" i="51"/>
  <c r="J307" i="51"/>
  <c r="I307" i="51"/>
  <c r="H307" i="51"/>
  <c r="G307" i="51"/>
  <c r="F307" i="51"/>
  <c r="E307" i="51"/>
  <c r="D307" i="51"/>
  <c r="C307" i="51"/>
  <c r="N306" i="51"/>
  <c r="M306" i="51"/>
  <c r="L306" i="51"/>
  <c r="K306" i="51"/>
  <c r="J306" i="51"/>
  <c r="I306" i="51"/>
  <c r="H306" i="51"/>
  <c r="G306" i="51"/>
  <c r="F306" i="51"/>
  <c r="E306" i="51"/>
  <c r="D306" i="51"/>
  <c r="C306" i="51"/>
  <c r="N305" i="51"/>
  <c r="M305" i="51"/>
  <c r="L305" i="51"/>
  <c r="K305" i="51"/>
  <c r="J305" i="51"/>
  <c r="I305" i="51"/>
  <c r="H305" i="51"/>
  <c r="G305" i="51"/>
  <c r="F305" i="51"/>
  <c r="E305" i="51"/>
  <c r="D305" i="51"/>
  <c r="C305" i="51"/>
  <c r="N304" i="51"/>
  <c r="M304" i="51"/>
  <c r="L304" i="51"/>
  <c r="K304" i="51"/>
  <c r="J304" i="51"/>
  <c r="I304" i="51"/>
  <c r="H304" i="51"/>
  <c r="G304" i="51"/>
  <c r="F304" i="51"/>
  <c r="E304" i="51"/>
  <c r="D304" i="51"/>
  <c r="C304" i="51"/>
  <c r="N303" i="51"/>
  <c r="M303" i="51"/>
  <c r="L303" i="51"/>
  <c r="K303" i="51"/>
  <c r="J303" i="51"/>
  <c r="I303" i="51"/>
  <c r="H303" i="51"/>
  <c r="G303" i="51"/>
  <c r="F303" i="51"/>
  <c r="E303" i="51"/>
  <c r="D303" i="51"/>
  <c r="C303" i="51"/>
  <c r="N302" i="51"/>
  <c r="M302" i="51"/>
  <c r="L302" i="51"/>
  <c r="K302" i="51"/>
  <c r="J302" i="51"/>
  <c r="I302" i="51"/>
  <c r="H302" i="51"/>
  <c r="G302" i="51"/>
  <c r="F302" i="51"/>
  <c r="E302" i="51"/>
  <c r="D302" i="51"/>
  <c r="C302" i="51"/>
  <c r="N301" i="51"/>
  <c r="M301" i="51"/>
  <c r="L301" i="51"/>
  <c r="K301" i="51"/>
  <c r="J301" i="51"/>
  <c r="I301" i="51"/>
  <c r="H301" i="51"/>
  <c r="G301" i="51"/>
  <c r="F301" i="51"/>
  <c r="E301" i="51"/>
  <c r="D301" i="51"/>
  <c r="C301" i="51"/>
  <c r="N295" i="51"/>
  <c r="M295" i="51"/>
  <c r="L295" i="51"/>
  <c r="K295" i="51"/>
  <c r="J295" i="51"/>
  <c r="I295" i="51"/>
  <c r="H295" i="51"/>
  <c r="G295" i="51"/>
  <c r="F295" i="51"/>
  <c r="E295" i="51"/>
  <c r="D295" i="51"/>
  <c r="C295" i="51"/>
  <c r="N294" i="51"/>
  <c r="M294" i="51"/>
  <c r="L294" i="51"/>
  <c r="K294" i="51"/>
  <c r="J294" i="51"/>
  <c r="I294" i="51"/>
  <c r="H294" i="51"/>
  <c r="G294" i="51"/>
  <c r="F294" i="51"/>
  <c r="E294" i="51"/>
  <c r="D294" i="51"/>
  <c r="C294" i="51"/>
  <c r="N293" i="51"/>
  <c r="M293" i="51"/>
  <c r="M335" i="51"/>
  <c r="L293" i="51"/>
  <c r="K293" i="51"/>
  <c r="J293" i="51"/>
  <c r="I293" i="51"/>
  <c r="H293" i="51"/>
  <c r="G293" i="51"/>
  <c r="F293" i="51"/>
  <c r="E293" i="51"/>
  <c r="D293" i="51"/>
  <c r="N292" i="51"/>
  <c r="M292" i="51"/>
  <c r="L292" i="51"/>
  <c r="K292" i="51"/>
  <c r="J292" i="51"/>
  <c r="I292" i="51"/>
  <c r="H292" i="51"/>
  <c r="G292" i="51"/>
  <c r="F292" i="51"/>
  <c r="E292" i="51"/>
  <c r="D292" i="51"/>
  <c r="C292" i="51"/>
  <c r="N291" i="51"/>
  <c r="M291" i="51"/>
  <c r="L291" i="51"/>
  <c r="K291" i="51"/>
  <c r="J291" i="51"/>
  <c r="I291" i="51"/>
  <c r="H291" i="51"/>
  <c r="G291" i="51"/>
  <c r="F291" i="51"/>
  <c r="E291" i="51"/>
  <c r="D291" i="51"/>
  <c r="C291" i="51"/>
  <c r="N290" i="51"/>
  <c r="M290" i="51"/>
  <c r="L290" i="51"/>
  <c r="K290" i="51"/>
  <c r="J290" i="51"/>
  <c r="I290" i="51"/>
  <c r="H290" i="51"/>
  <c r="G290" i="51"/>
  <c r="F290" i="51"/>
  <c r="E290" i="51"/>
  <c r="D290" i="51"/>
  <c r="C290" i="51"/>
  <c r="N289" i="51"/>
  <c r="M289" i="51"/>
  <c r="L289" i="51"/>
  <c r="K289" i="51"/>
  <c r="J289" i="51"/>
  <c r="I289" i="51"/>
  <c r="H289" i="51"/>
  <c r="G289" i="51"/>
  <c r="F289" i="51"/>
  <c r="E289" i="51"/>
  <c r="D289" i="51"/>
  <c r="C289" i="51"/>
  <c r="N288" i="51"/>
  <c r="M288" i="51"/>
  <c r="L288" i="51"/>
  <c r="K288" i="51"/>
  <c r="J288" i="51"/>
  <c r="I288" i="51"/>
  <c r="H288" i="51"/>
  <c r="G288" i="51"/>
  <c r="F288" i="51"/>
  <c r="E288" i="51"/>
  <c r="D288" i="51"/>
  <c r="C288" i="51"/>
  <c r="N287" i="51"/>
  <c r="M287" i="51"/>
  <c r="L287" i="51"/>
  <c r="K287" i="51"/>
  <c r="J287" i="51"/>
  <c r="I287" i="51"/>
  <c r="H287" i="51"/>
  <c r="G287" i="51"/>
  <c r="F287" i="51"/>
  <c r="E287" i="51"/>
  <c r="D287" i="51"/>
  <c r="C287" i="51"/>
  <c r="N286" i="51"/>
  <c r="M286" i="51"/>
  <c r="L286" i="51"/>
  <c r="K286" i="51"/>
  <c r="J286" i="51"/>
  <c r="I286" i="51"/>
  <c r="H286" i="51"/>
  <c r="G286" i="51"/>
  <c r="F286" i="51"/>
  <c r="E286" i="51"/>
  <c r="D286" i="51"/>
  <c r="C286" i="51"/>
  <c r="N285" i="51"/>
  <c r="M285" i="51"/>
  <c r="L285" i="51"/>
  <c r="K285" i="51"/>
  <c r="J285" i="51"/>
  <c r="I285" i="51"/>
  <c r="H285" i="51"/>
  <c r="G285" i="51"/>
  <c r="F285" i="51"/>
  <c r="E285" i="51"/>
  <c r="D285" i="51"/>
  <c r="C285" i="51"/>
  <c r="N284" i="51"/>
  <c r="M284" i="51"/>
  <c r="L284" i="51"/>
  <c r="K284" i="51"/>
  <c r="J284" i="51"/>
  <c r="I284" i="51"/>
  <c r="H284" i="51"/>
  <c r="G284" i="51"/>
  <c r="F284" i="51"/>
  <c r="E284" i="51"/>
  <c r="D284" i="51"/>
  <c r="C284" i="51"/>
  <c r="N283" i="51"/>
  <c r="M283" i="51"/>
  <c r="L283" i="51"/>
  <c r="K283" i="51"/>
  <c r="J283" i="51"/>
  <c r="I283" i="51"/>
  <c r="H283" i="51"/>
  <c r="G283" i="51"/>
  <c r="F283" i="51"/>
  <c r="E283" i="51"/>
  <c r="D283" i="51"/>
  <c r="C283" i="51"/>
  <c r="N282" i="51"/>
  <c r="M282" i="51"/>
  <c r="L282" i="51"/>
  <c r="K282" i="51"/>
  <c r="J282" i="51"/>
  <c r="I282" i="51"/>
  <c r="H282" i="51"/>
  <c r="G282" i="51"/>
  <c r="F282" i="51"/>
  <c r="E282" i="51"/>
  <c r="D282" i="51"/>
  <c r="C282" i="51"/>
  <c r="N281" i="51"/>
  <c r="M281" i="51"/>
  <c r="L281" i="51"/>
  <c r="K281" i="51"/>
  <c r="J281" i="51"/>
  <c r="I281" i="51"/>
  <c r="H281" i="51"/>
  <c r="G281" i="51"/>
  <c r="F281" i="51"/>
  <c r="E281" i="51"/>
  <c r="D281" i="51"/>
  <c r="C281" i="51"/>
  <c r="N280" i="51"/>
  <c r="M280" i="51"/>
  <c r="L280" i="51"/>
  <c r="K280" i="51"/>
  <c r="J280" i="51"/>
  <c r="I280" i="51"/>
  <c r="H280" i="51"/>
  <c r="G280" i="51"/>
  <c r="F280" i="51"/>
  <c r="E280" i="51"/>
  <c r="D280" i="51"/>
  <c r="C280" i="51"/>
  <c r="Q272" i="51"/>
  <c r="Q271" i="51"/>
  <c r="Q270" i="51"/>
  <c r="Q269" i="51"/>
  <c r="Q268" i="51"/>
  <c r="Q267" i="51"/>
  <c r="Q266" i="51"/>
  <c r="Q265" i="51"/>
  <c r="Q264" i="51"/>
  <c r="Q263" i="51"/>
  <c r="Q262" i="51"/>
  <c r="Q261" i="51"/>
  <c r="Q260" i="51"/>
  <c r="Q259" i="51"/>
  <c r="Q251" i="51"/>
  <c r="Q250" i="51"/>
  <c r="Q249" i="51"/>
  <c r="Q248" i="51"/>
  <c r="Q247" i="51"/>
  <c r="Q246" i="51"/>
  <c r="Q245" i="51"/>
  <c r="Q244" i="51"/>
  <c r="Q243" i="51"/>
  <c r="Q242" i="51"/>
  <c r="Q241" i="51"/>
  <c r="Q240" i="51"/>
  <c r="Q239" i="51"/>
  <c r="Q238" i="51"/>
  <c r="C230" i="51"/>
  <c r="Q229" i="51"/>
  <c r="Q228" i="51"/>
  <c r="Q227" i="51"/>
  <c r="Q226" i="51"/>
  <c r="Q225" i="51"/>
  <c r="Q224" i="51"/>
  <c r="Q223" i="51"/>
  <c r="Q222" i="51"/>
  <c r="Q221" i="51"/>
  <c r="Q220" i="51"/>
  <c r="Q219" i="51"/>
  <c r="Q218" i="51"/>
  <c r="Q217" i="51"/>
  <c r="Q209" i="51"/>
  <c r="Q208" i="51"/>
  <c r="Q207" i="51"/>
  <c r="Q206" i="51"/>
  <c r="Q205" i="51"/>
  <c r="Q204" i="51"/>
  <c r="Q203" i="51"/>
  <c r="Q202" i="51"/>
  <c r="Q201" i="51"/>
  <c r="Q200" i="51"/>
  <c r="Q199" i="51"/>
  <c r="Q198" i="51"/>
  <c r="Q197" i="51"/>
  <c r="Q196" i="51"/>
  <c r="Q186" i="51"/>
  <c r="Q185" i="51"/>
  <c r="Q184" i="51"/>
  <c r="Q183" i="51"/>
  <c r="Q182" i="51"/>
  <c r="Q181" i="51"/>
  <c r="Q180" i="51"/>
  <c r="Q179" i="51"/>
  <c r="Q178" i="51"/>
  <c r="Q177" i="51"/>
  <c r="Q176" i="51"/>
  <c r="Q175" i="51"/>
  <c r="Q166" i="51"/>
  <c r="Q165" i="51"/>
  <c r="Q164" i="51"/>
  <c r="Q163" i="51"/>
  <c r="Q162" i="51"/>
  <c r="Q161" i="51"/>
  <c r="Q160" i="51"/>
  <c r="Q159" i="51"/>
  <c r="Q158" i="51"/>
  <c r="Q157" i="51"/>
  <c r="Q156" i="51"/>
  <c r="Q155" i="51"/>
  <c r="Q154" i="51"/>
  <c r="Q145" i="51"/>
  <c r="Q144" i="51"/>
  <c r="Q143" i="51"/>
  <c r="Q142" i="51"/>
  <c r="Q141" i="51"/>
  <c r="Q140" i="51"/>
  <c r="Q139" i="51"/>
  <c r="Q138" i="51"/>
  <c r="Q137" i="51"/>
  <c r="Q136" i="51"/>
  <c r="Q135" i="51"/>
  <c r="Q134" i="51"/>
  <c r="Q133" i="51"/>
  <c r="Q126" i="51"/>
  <c r="Q125" i="51"/>
  <c r="Q124" i="51"/>
  <c r="Q123" i="51"/>
  <c r="Q122" i="51"/>
  <c r="Q121" i="51"/>
  <c r="Q120" i="51"/>
  <c r="Q119" i="51"/>
  <c r="Q118" i="51"/>
  <c r="Q117" i="51"/>
  <c r="Q116" i="51"/>
  <c r="Q115" i="51"/>
  <c r="Q114" i="51"/>
  <c r="Q113" i="51"/>
  <c r="Q112" i="51"/>
  <c r="Q104" i="51"/>
  <c r="Q103" i="51"/>
  <c r="Q102" i="51"/>
  <c r="Q101" i="51"/>
  <c r="Q100" i="51"/>
  <c r="Q99" i="51"/>
  <c r="Q98" i="51"/>
  <c r="Q97" i="51"/>
  <c r="Q96" i="51"/>
  <c r="Q95" i="51"/>
  <c r="Q94" i="51"/>
  <c r="Q93" i="51"/>
  <c r="Q92" i="51"/>
  <c r="Q91" i="51"/>
  <c r="Q83" i="51"/>
  <c r="Q82" i="51"/>
  <c r="Q81" i="51"/>
  <c r="Q80" i="51"/>
  <c r="Q79" i="51"/>
  <c r="Q78" i="51"/>
  <c r="Q77" i="51"/>
  <c r="Q76" i="51"/>
  <c r="Q75" i="51"/>
  <c r="Q74" i="51"/>
  <c r="Q73" i="51"/>
  <c r="Q72" i="51"/>
  <c r="Q71" i="51"/>
  <c r="Q70" i="51"/>
  <c r="Q61" i="51"/>
  <c r="Q60" i="51"/>
  <c r="Q59" i="51"/>
  <c r="Q58" i="51"/>
  <c r="Q57" i="51"/>
  <c r="Q56" i="51"/>
  <c r="Q55" i="51"/>
  <c r="Q54" i="51"/>
  <c r="Q53" i="51"/>
  <c r="Q52" i="51"/>
  <c r="Q51" i="51"/>
  <c r="Q50" i="51"/>
  <c r="Q49" i="51"/>
  <c r="Q41" i="51"/>
  <c r="Q40" i="51"/>
  <c r="Q39" i="51"/>
  <c r="Q38" i="51"/>
  <c r="Q37" i="51"/>
  <c r="Q36" i="51"/>
  <c r="Q35" i="51"/>
  <c r="Q34" i="51"/>
  <c r="Q33" i="51"/>
  <c r="Q32" i="51"/>
  <c r="Q31" i="51"/>
  <c r="Q30" i="51"/>
  <c r="Q29" i="51"/>
  <c r="Q28" i="51"/>
  <c r="Q20" i="51"/>
  <c r="Q19" i="51"/>
  <c r="Q18" i="51"/>
  <c r="Q17" i="51"/>
  <c r="Q16" i="51"/>
  <c r="Q15" i="51"/>
  <c r="Q14" i="51"/>
  <c r="Q13" i="51"/>
  <c r="Q12" i="51"/>
  <c r="Q11" i="51"/>
  <c r="Q10" i="51"/>
  <c r="Q9" i="51"/>
  <c r="Q8" i="51"/>
  <c r="Q7" i="51"/>
  <c r="F152" i="18"/>
  <c r="F164" i="18"/>
  <c r="C152" i="18"/>
  <c r="O151" i="18"/>
  <c r="N151" i="18"/>
  <c r="M151" i="18"/>
  <c r="L151" i="18"/>
  <c r="K151" i="18"/>
  <c r="J151" i="18"/>
  <c r="I151" i="18"/>
  <c r="H151" i="18"/>
  <c r="G151" i="18"/>
  <c r="E151" i="18"/>
  <c r="D151" i="18"/>
  <c r="C151" i="18"/>
  <c r="F150" i="18"/>
  <c r="C150" i="18"/>
  <c r="F149" i="18"/>
  <c r="C149" i="18"/>
  <c r="F148" i="18"/>
  <c r="C148" i="18"/>
  <c r="F147" i="18"/>
  <c r="C147" i="18"/>
  <c r="F146" i="18"/>
  <c r="C146" i="18"/>
  <c r="F145" i="18"/>
  <c r="C145" i="18"/>
  <c r="F144" i="18"/>
  <c r="C144" i="18"/>
  <c r="F143" i="18"/>
  <c r="C143" i="18"/>
  <c r="F142" i="18"/>
  <c r="C142" i="18"/>
  <c r="F141" i="18"/>
  <c r="C141" i="18"/>
  <c r="F140" i="18"/>
  <c r="C140" i="18"/>
  <c r="F139" i="18"/>
  <c r="F151" i="18" s="1"/>
  <c r="C139" i="18"/>
  <c r="O138" i="18"/>
  <c r="N138" i="18"/>
  <c r="M138" i="18"/>
  <c r="L138" i="18"/>
  <c r="K138" i="18"/>
  <c r="J138" i="18"/>
  <c r="I138" i="18"/>
  <c r="F138" i="18"/>
  <c r="C138" i="18"/>
  <c r="F137" i="18"/>
  <c r="C137" i="18"/>
  <c r="F136" i="18"/>
  <c r="C136" i="18"/>
  <c r="F135" i="18"/>
  <c r="C135" i="18"/>
  <c r="F134" i="18"/>
  <c r="C134" i="18"/>
  <c r="F133" i="18"/>
  <c r="C133" i="18"/>
  <c r="F132" i="18"/>
  <c r="C132" i="18"/>
  <c r="F131" i="18"/>
  <c r="C131" i="18"/>
  <c r="F130" i="18"/>
  <c r="C130" i="18"/>
  <c r="F129" i="18"/>
  <c r="C129" i="18"/>
  <c r="F128" i="18"/>
  <c r="C128" i="18"/>
  <c r="F127" i="18"/>
  <c r="C127" i="18"/>
  <c r="F126" i="18"/>
  <c r="C126" i="18"/>
  <c r="O125" i="18"/>
  <c r="N125" i="18"/>
  <c r="M125" i="18"/>
  <c r="L125" i="18"/>
  <c r="K125" i="18"/>
  <c r="J125" i="18"/>
  <c r="I125" i="18"/>
  <c r="H125" i="18"/>
  <c r="G125" i="18"/>
  <c r="E125" i="18"/>
  <c r="D125" i="18"/>
  <c r="C125" i="18"/>
  <c r="F124" i="18"/>
  <c r="C124" i="18"/>
  <c r="F123" i="18"/>
  <c r="C123" i="18"/>
  <c r="F122" i="18"/>
  <c r="C122" i="18"/>
  <c r="F121" i="18"/>
  <c r="C121" i="18"/>
  <c r="F120" i="18"/>
  <c r="C120" i="18"/>
  <c r="F119" i="18"/>
  <c r="C119" i="18"/>
  <c r="F118" i="18"/>
  <c r="C118" i="18"/>
  <c r="F117" i="18"/>
  <c r="C117" i="18"/>
  <c r="F116" i="18"/>
  <c r="C116" i="18"/>
  <c r="F115" i="18"/>
  <c r="C115" i="18"/>
  <c r="F114" i="18"/>
  <c r="F125" i="18" s="1"/>
  <c r="C114" i="18"/>
  <c r="F113" i="18"/>
  <c r="C113" i="18"/>
  <c r="O112" i="18"/>
  <c r="N112" i="18"/>
  <c r="M112" i="18"/>
  <c r="L112" i="18"/>
  <c r="K112" i="18"/>
  <c r="J112" i="18"/>
  <c r="I112" i="18"/>
  <c r="H112" i="18"/>
  <c r="G112" i="18"/>
  <c r="E112" i="18"/>
  <c r="D112" i="18"/>
  <c r="C112" i="18"/>
  <c r="F111" i="18"/>
  <c r="C111" i="18"/>
  <c r="F110" i="18"/>
  <c r="C110" i="18"/>
  <c r="F109" i="18"/>
  <c r="C109" i="18"/>
  <c r="F108" i="18"/>
  <c r="C108" i="18"/>
  <c r="F107" i="18"/>
  <c r="C107" i="18"/>
  <c r="F106" i="18"/>
  <c r="C106" i="18"/>
  <c r="F105" i="18"/>
  <c r="C105" i="18"/>
  <c r="F104" i="18"/>
  <c r="C104" i="18"/>
  <c r="F103" i="18"/>
  <c r="C103" i="18"/>
  <c r="F102" i="18"/>
  <c r="C102" i="18"/>
  <c r="F101" i="18"/>
  <c r="F112" i="18" s="1"/>
  <c r="C101" i="18"/>
  <c r="F100" i="18"/>
  <c r="C100" i="18"/>
  <c r="O99" i="18"/>
  <c r="N99" i="18"/>
  <c r="M99" i="18"/>
  <c r="L99" i="18"/>
  <c r="K99" i="18"/>
  <c r="J99" i="18"/>
  <c r="I99" i="18"/>
  <c r="H99" i="18"/>
  <c r="G99" i="18"/>
  <c r="E99" i="18"/>
  <c r="D99" i="18"/>
  <c r="C99" i="18"/>
  <c r="F98" i="18"/>
  <c r="C98" i="18"/>
  <c r="F97" i="18"/>
  <c r="C97" i="18"/>
  <c r="F96" i="18"/>
  <c r="C96" i="18"/>
  <c r="F95" i="18"/>
  <c r="C95" i="18"/>
  <c r="F94" i="18"/>
  <c r="C94" i="18"/>
  <c r="F93" i="18"/>
  <c r="C93" i="18"/>
  <c r="F92" i="18"/>
  <c r="C92" i="18"/>
  <c r="F91" i="18"/>
  <c r="C91" i="18"/>
  <c r="F90" i="18"/>
  <c r="C90" i="18"/>
  <c r="F89" i="18"/>
  <c r="C89" i="18"/>
  <c r="F88" i="18"/>
  <c r="C88" i="18"/>
  <c r="F87" i="18"/>
  <c r="F99" i="18" s="1"/>
  <c r="C87" i="18"/>
  <c r="O86" i="18"/>
  <c r="N86" i="18"/>
  <c r="M86" i="18"/>
  <c r="L86" i="18"/>
  <c r="K86" i="18"/>
  <c r="J86" i="18"/>
  <c r="I86" i="18"/>
  <c r="H86" i="18"/>
  <c r="G86" i="18"/>
  <c r="E86" i="18"/>
  <c r="D86" i="18"/>
  <c r="C86" i="18"/>
  <c r="F85" i="18"/>
  <c r="C85" i="18"/>
  <c r="F84" i="18"/>
  <c r="C84" i="18"/>
  <c r="F83" i="18"/>
  <c r="C83" i="18"/>
  <c r="F82" i="18"/>
  <c r="C82" i="18"/>
  <c r="F81" i="18"/>
  <c r="C81" i="18"/>
  <c r="F80" i="18"/>
  <c r="C80" i="18"/>
  <c r="F79" i="18"/>
  <c r="C79" i="18"/>
  <c r="F78" i="18"/>
  <c r="C78" i="18"/>
  <c r="F77" i="18"/>
  <c r="C77" i="18"/>
  <c r="F76" i="18"/>
  <c r="F86" i="18" s="1"/>
  <c r="C76" i="18"/>
  <c r="F75" i="18"/>
  <c r="C75" i="18"/>
  <c r="F74" i="18"/>
  <c r="C74" i="18"/>
  <c r="O73" i="18"/>
  <c r="N73" i="18"/>
  <c r="M73" i="18"/>
  <c r="L73" i="18"/>
  <c r="K73" i="18"/>
  <c r="J73" i="18"/>
  <c r="I73" i="18"/>
  <c r="H73" i="18"/>
  <c r="G73" i="18"/>
  <c r="E73" i="18"/>
  <c r="D73" i="18"/>
  <c r="F72" i="18"/>
  <c r="C72" i="18"/>
  <c r="F71" i="18"/>
  <c r="C71" i="18"/>
  <c r="F70" i="18"/>
  <c r="C70" i="18"/>
  <c r="F69" i="18"/>
  <c r="C69" i="18"/>
  <c r="F68" i="18"/>
  <c r="C68" i="18"/>
  <c r="F67" i="18"/>
  <c r="C67" i="18"/>
  <c r="F66" i="18"/>
  <c r="C66" i="18"/>
  <c r="F65" i="18"/>
  <c r="C65" i="18"/>
  <c r="F64" i="18"/>
  <c r="C64" i="18"/>
  <c r="F63" i="18"/>
  <c r="F73" i="18" s="1"/>
  <c r="C63" i="18"/>
  <c r="F62" i="18"/>
  <c r="C62" i="18"/>
  <c r="C73" i="18" s="1"/>
  <c r="F61" i="18"/>
  <c r="C61" i="18"/>
  <c r="O60" i="18"/>
  <c r="N60" i="18"/>
  <c r="M60" i="18"/>
  <c r="L60" i="18"/>
  <c r="K60" i="18"/>
  <c r="J60" i="18"/>
  <c r="I60" i="18"/>
  <c r="H60" i="18"/>
  <c r="G60" i="18"/>
  <c r="E60" i="18"/>
  <c r="D60" i="18"/>
  <c r="F59" i="18"/>
  <c r="C59" i="18"/>
  <c r="F58" i="18"/>
  <c r="C58" i="18"/>
  <c r="F57" i="18"/>
  <c r="C57" i="18"/>
  <c r="F56" i="18"/>
  <c r="C56" i="18"/>
  <c r="F55" i="18"/>
  <c r="C55" i="18"/>
  <c r="F54" i="18"/>
  <c r="C54" i="18"/>
  <c r="F53" i="18"/>
  <c r="C53" i="18"/>
  <c r="F52" i="18"/>
  <c r="C52" i="18"/>
  <c r="F51" i="18"/>
  <c r="C51" i="18"/>
  <c r="F50" i="18"/>
  <c r="C50" i="18"/>
  <c r="C60" i="18" s="1"/>
  <c r="F49" i="18"/>
  <c r="C49" i="18"/>
  <c r="F48" i="18"/>
  <c r="F60" i="18"/>
  <c r="C48" i="18"/>
  <c r="O47" i="18"/>
  <c r="N47" i="18"/>
  <c r="M47" i="18"/>
  <c r="L47" i="18"/>
  <c r="K47" i="18"/>
  <c r="J47" i="18"/>
  <c r="I47" i="18"/>
  <c r="H47" i="18"/>
  <c r="G47" i="18"/>
  <c r="E47" i="18"/>
  <c r="D47" i="18"/>
  <c r="F46" i="18"/>
  <c r="C46" i="18"/>
  <c r="F45" i="18"/>
  <c r="C45" i="18"/>
  <c r="F44" i="18"/>
  <c r="C44" i="18"/>
  <c r="F43" i="18"/>
  <c r="C43" i="18"/>
  <c r="F42" i="18"/>
  <c r="C42" i="18"/>
  <c r="F41" i="18"/>
  <c r="C41" i="18"/>
  <c r="F40" i="18"/>
  <c r="C40" i="18"/>
  <c r="F39" i="18"/>
  <c r="C39" i="18"/>
  <c r="F38" i="18"/>
  <c r="C38" i="18"/>
  <c r="F37" i="18"/>
  <c r="C37" i="18"/>
  <c r="F36" i="18"/>
  <c r="C36" i="18"/>
  <c r="C47" i="18" s="1"/>
  <c r="F35" i="18"/>
  <c r="F47" i="18" s="1"/>
  <c r="C35" i="18"/>
  <c r="O34" i="18"/>
  <c r="N34" i="18"/>
  <c r="M34" i="18"/>
  <c r="L34" i="18"/>
  <c r="K34" i="18"/>
  <c r="J34" i="18"/>
  <c r="I34" i="18"/>
  <c r="H34" i="18"/>
  <c r="G34" i="18"/>
  <c r="E34" i="18"/>
  <c r="D34" i="18"/>
  <c r="F33" i="18"/>
  <c r="C33" i="18"/>
  <c r="F32" i="18"/>
  <c r="C32" i="18"/>
  <c r="F31" i="18"/>
  <c r="C31" i="18"/>
  <c r="F30" i="18"/>
  <c r="C30" i="18"/>
  <c r="F29" i="18"/>
  <c r="C29" i="18"/>
  <c r="F28" i="18"/>
  <c r="C28" i="18"/>
  <c r="F27" i="18"/>
  <c r="C27" i="18"/>
  <c r="F26" i="18"/>
  <c r="C26" i="18"/>
  <c r="F25" i="18"/>
  <c r="C25" i="18"/>
  <c r="F24" i="18"/>
  <c r="F34" i="18" s="1"/>
  <c r="C24" i="18"/>
  <c r="F23" i="18"/>
  <c r="C23" i="18"/>
  <c r="C34" i="18" s="1"/>
  <c r="F22" i="18"/>
  <c r="C22" i="18"/>
  <c r="O21" i="18"/>
  <c r="N21" i="18"/>
  <c r="M21" i="18"/>
  <c r="L21" i="18"/>
  <c r="K21" i="18"/>
  <c r="J21" i="18"/>
  <c r="I21" i="18"/>
  <c r="H21" i="18"/>
  <c r="G21" i="18"/>
  <c r="E21" i="18"/>
  <c r="D21" i="18"/>
  <c r="F20" i="18"/>
  <c r="C20" i="18"/>
  <c r="F19" i="18"/>
  <c r="C19" i="18"/>
  <c r="F18" i="18"/>
  <c r="C18" i="18"/>
  <c r="F17" i="18"/>
  <c r="C17" i="18"/>
  <c r="F16" i="18"/>
  <c r="C16" i="18"/>
  <c r="F15" i="18"/>
  <c r="C15" i="18"/>
  <c r="F14" i="18"/>
  <c r="C14" i="18"/>
  <c r="F13" i="18"/>
  <c r="C13" i="18"/>
  <c r="F12" i="18"/>
  <c r="C12" i="18"/>
  <c r="F11" i="18"/>
  <c r="C11" i="18"/>
  <c r="F10" i="18"/>
  <c r="C10" i="18"/>
  <c r="C21" i="18" s="1"/>
  <c r="F9" i="18"/>
  <c r="C9" i="18"/>
  <c r="E48" i="47"/>
  <c r="E46" i="47"/>
  <c r="E44" i="47"/>
  <c r="E42" i="47"/>
  <c r="E40" i="47"/>
  <c r="E38" i="47"/>
  <c r="Y34" i="47"/>
  <c r="X34" i="47"/>
  <c r="W34" i="47"/>
  <c r="V34" i="47"/>
  <c r="U34" i="47"/>
  <c r="T34" i="47"/>
  <c r="S34" i="47"/>
  <c r="R34" i="47"/>
  <c r="Q34" i="47"/>
  <c r="P34" i="47"/>
  <c r="O34" i="47"/>
  <c r="N34" i="47"/>
  <c r="M34" i="47"/>
  <c r="L34" i="47"/>
  <c r="K34" i="47"/>
  <c r="J34" i="47"/>
  <c r="I34" i="47"/>
  <c r="H34" i="47"/>
  <c r="G34" i="47"/>
  <c r="F34" i="47"/>
  <c r="E34" i="47"/>
  <c r="D34" i="47"/>
  <c r="C34" i="47"/>
  <c r="B34" i="47"/>
  <c r="AE28" i="47"/>
  <c r="AC28" i="47"/>
  <c r="Y28" i="47"/>
  <c r="X28" i="47"/>
  <c r="W28" i="47"/>
  <c r="V28" i="47"/>
  <c r="U28" i="47"/>
  <c r="T28" i="47"/>
  <c r="S28" i="47"/>
  <c r="R28" i="47"/>
  <c r="Q28" i="47"/>
  <c r="P28" i="47"/>
  <c r="O28" i="47"/>
  <c r="N28" i="47"/>
  <c r="M28" i="47"/>
  <c r="L28" i="47"/>
  <c r="K28" i="47"/>
  <c r="J28" i="47"/>
  <c r="I28" i="47"/>
  <c r="H28" i="47"/>
  <c r="G28" i="47"/>
  <c r="F28" i="47"/>
  <c r="E28" i="47"/>
  <c r="D28" i="47"/>
  <c r="C28" i="47"/>
  <c r="B28" i="47"/>
  <c r="Y21" i="47"/>
  <c r="X21" i="47"/>
  <c r="W21" i="47"/>
  <c r="V21" i="47"/>
  <c r="U21" i="47"/>
  <c r="T21" i="47"/>
  <c r="S21" i="47"/>
  <c r="R21" i="47"/>
  <c r="Q21" i="47"/>
  <c r="P21" i="47"/>
  <c r="O21" i="47"/>
  <c r="N21" i="47"/>
  <c r="M21" i="47"/>
  <c r="L21" i="47"/>
  <c r="K21" i="47"/>
  <c r="J21" i="47"/>
  <c r="I21" i="47"/>
  <c r="H21" i="47"/>
  <c r="G21" i="47"/>
  <c r="F21" i="47"/>
  <c r="E21" i="47"/>
  <c r="D21" i="47"/>
  <c r="C21" i="47"/>
  <c r="B21" i="47"/>
  <c r="AE13" i="47"/>
  <c r="AD13" i="47"/>
  <c r="AB13" i="47"/>
  <c r="AA13" i="47"/>
  <c r="E49" i="47"/>
  <c r="Z13" i="47"/>
  <c r="L49" i="47"/>
  <c r="Y13" i="47"/>
  <c r="X13" i="47"/>
  <c r="L48" i="47"/>
  <c r="W13" i="47"/>
  <c r="E47" i="47"/>
  <c r="V13" i="47"/>
  <c r="L47" i="47"/>
  <c r="U13" i="47"/>
  <c r="T13" i="47"/>
  <c r="L46" i="47"/>
  <c r="S13" i="47"/>
  <c r="E45" i="47"/>
  <c r="R13" i="47"/>
  <c r="L45" i="47"/>
  <c r="Q13" i="47"/>
  <c r="P13" i="47"/>
  <c r="L44" i="47"/>
  <c r="O13" i="47"/>
  <c r="E43" i="47"/>
  <c r="N13" i="47"/>
  <c r="L43" i="47"/>
  <c r="M13" i="47"/>
  <c r="L13" i="47"/>
  <c r="L42" i="47"/>
  <c r="K13" i="47"/>
  <c r="E41" i="47"/>
  <c r="J13" i="47"/>
  <c r="L41" i="47"/>
  <c r="I13" i="47"/>
  <c r="H13" i="47"/>
  <c r="L40" i="47"/>
  <c r="G13" i="47"/>
  <c r="E39" i="47"/>
  <c r="F13" i="47"/>
  <c r="L39" i="47"/>
  <c r="E13" i="47"/>
  <c r="D13" i="47"/>
  <c r="L38" i="47"/>
  <c r="C13" i="47"/>
  <c r="E37" i="47"/>
  <c r="B13" i="47"/>
  <c r="L37" i="47"/>
  <c r="AC12" i="47"/>
  <c r="AC11" i="47"/>
  <c r="AC10" i="47"/>
  <c r="AC9" i="47"/>
  <c r="AC13" i="47"/>
  <c r="F21" i="18"/>
  <c r="H333" i="52"/>
  <c r="U333" i="52"/>
  <c r="N334" i="52"/>
  <c r="U335" i="52"/>
  <c r="I326" i="52"/>
  <c r="M326" i="52"/>
  <c r="R326" i="52"/>
  <c r="C327" i="52"/>
  <c r="S329" i="52"/>
  <c r="D330" i="52"/>
  <c r="P330" i="52"/>
  <c r="F331" i="52"/>
  <c r="J331" i="52"/>
  <c r="N331" i="52"/>
  <c r="S331" i="52"/>
  <c r="D332" i="52"/>
  <c r="H332" i="52"/>
  <c r="L332" i="52"/>
  <c r="P332" i="52"/>
  <c r="T332" i="52"/>
  <c r="T334" i="52"/>
  <c r="I335" i="52"/>
  <c r="M335" i="52"/>
  <c r="R335" i="52"/>
  <c r="C336" i="52"/>
  <c r="G336" i="52"/>
  <c r="K336" i="52"/>
  <c r="H337" i="52"/>
  <c r="L337" i="52"/>
  <c r="P337" i="52"/>
  <c r="U337" i="52"/>
  <c r="F338" i="52"/>
  <c r="J338" i="52"/>
  <c r="N338" i="52"/>
  <c r="R340" i="52"/>
  <c r="C341" i="52"/>
  <c r="K341" i="52"/>
  <c r="S341" i="52"/>
  <c r="P333" i="52"/>
  <c r="J334" i="52"/>
  <c r="F326" i="52"/>
  <c r="J326" i="52"/>
  <c r="N326" i="52"/>
  <c r="S326" i="52"/>
  <c r="D327" i="52"/>
  <c r="H327" i="52"/>
  <c r="L327" i="52"/>
  <c r="P327" i="52"/>
  <c r="U327" i="52"/>
  <c r="R328" i="52"/>
  <c r="C329" i="52"/>
  <c r="G329" i="52"/>
  <c r="K329" i="52"/>
  <c r="T329" i="52"/>
  <c r="I330" i="52"/>
  <c r="M330" i="52"/>
  <c r="R330" i="52"/>
  <c r="C331" i="52"/>
  <c r="T331" i="52"/>
  <c r="I332" i="52"/>
  <c r="M332" i="52"/>
  <c r="U332" i="52"/>
  <c r="F333" i="52"/>
  <c r="J333" i="52"/>
  <c r="N333" i="52"/>
  <c r="S333" i="52"/>
  <c r="D334" i="52"/>
  <c r="P334" i="52"/>
  <c r="F335" i="52"/>
  <c r="J335" i="52"/>
  <c r="N335" i="52"/>
  <c r="S335" i="52"/>
  <c r="D336" i="52"/>
  <c r="H336" i="52"/>
  <c r="L336" i="52"/>
  <c r="P336" i="52"/>
  <c r="T336" i="52"/>
  <c r="R337" i="52"/>
  <c r="C338" i="52"/>
  <c r="G338" i="52"/>
  <c r="K338" i="52"/>
  <c r="T338" i="52"/>
  <c r="G340" i="52"/>
  <c r="K340" i="52"/>
  <c r="L341" i="52"/>
  <c r="P341" i="52"/>
  <c r="T341" i="52"/>
  <c r="L333" i="52"/>
  <c r="F334" i="52"/>
  <c r="C326" i="52"/>
  <c r="T326" i="52"/>
  <c r="I327" i="52"/>
  <c r="M327" i="52"/>
  <c r="R327" i="52"/>
  <c r="C328" i="52"/>
  <c r="G328" i="52"/>
  <c r="K328" i="52"/>
  <c r="H329" i="52"/>
  <c r="L329" i="52"/>
  <c r="P329" i="52"/>
  <c r="U329" i="52"/>
  <c r="F330" i="52"/>
  <c r="J330" i="52"/>
  <c r="N330" i="52"/>
  <c r="U331" i="52"/>
  <c r="R332" i="52"/>
  <c r="C333" i="52"/>
  <c r="G333" i="52"/>
  <c r="K333" i="52"/>
  <c r="T333" i="52"/>
  <c r="I334" i="52"/>
  <c r="M334" i="52"/>
  <c r="R334" i="52"/>
  <c r="C335" i="52"/>
  <c r="S337" i="52"/>
  <c r="D338" i="52"/>
  <c r="P338" i="52"/>
  <c r="J339" i="52"/>
  <c r="D340" i="52"/>
  <c r="H340" i="52"/>
  <c r="L340" i="52"/>
  <c r="P340" i="52"/>
  <c r="T340" i="52"/>
  <c r="U341" i="52"/>
  <c r="K329" i="51"/>
  <c r="K333" i="51"/>
  <c r="H324" i="51"/>
  <c r="D335" i="51"/>
  <c r="L335" i="51"/>
  <c r="F336" i="51"/>
  <c r="J336" i="51"/>
  <c r="N336" i="51"/>
  <c r="D337" i="51"/>
  <c r="H337" i="51"/>
  <c r="L337" i="51"/>
  <c r="H328" i="51"/>
  <c r="F322" i="51"/>
  <c r="N322" i="51"/>
  <c r="D323" i="51"/>
  <c r="F326" i="51"/>
  <c r="N326" i="51"/>
  <c r="F330" i="51"/>
  <c r="J330" i="51"/>
  <c r="D331" i="51"/>
  <c r="F334" i="51"/>
  <c r="N334" i="51"/>
  <c r="M323" i="51"/>
  <c r="M327" i="51"/>
  <c r="I335" i="51"/>
  <c r="E337" i="51"/>
  <c r="I337" i="51"/>
  <c r="M337" i="51"/>
  <c r="L324" i="51"/>
  <c r="L328" i="51"/>
  <c r="L332" i="51"/>
  <c r="D336" i="51"/>
  <c r="H336" i="51"/>
  <c r="L336" i="51"/>
  <c r="F337" i="51"/>
  <c r="J337" i="51"/>
  <c r="N337" i="51"/>
  <c r="J322" i="51"/>
  <c r="J326" i="51"/>
  <c r="D327" i="51"/>
  <c r="N330" i="51"/>
  <c r="J334" i="51"/>
  <c r="I323" i="51"/>
  <c r="I327" i="51"/>
  <c r="I331" i="51"/>
  <c r="M331" i="51"/>
  <c r="G325" i="51"/>
  <c r="G329" i="51"/>
  <c r="G333" i="51"/>
  <c r="K335" i="51"/>
  <c r="E336" i="51"/>
  <c r="I336" i="51"/>
  <c r="M336" i="51"/>
  <c r="C337" i="51"/>
  <c r="G337" i="51"/>
  <c r="K337" i="51"/>
  <c r="G322" i="51"/>
  <c r="K326" i="51"/>
  <c r="K330" i="51"/>
  <c r="M333" i="51"/>
  <c r="C334" i="51"/>
  <c r="G334" i="51"/>
  <c r="D322" i="51"/>
  <c r="H322" i="51"/>
  <c r="L322" i="51"/>
  <c r="D324" i="51"/>
  <c r="F325" i="51"/>
  <c r="J325" i="51"/>
  <c r="N325" i="51"/>
  <c r="D326" i="51"/>
  <c r="H326" i="51"/>
  <c r="L326" i="51"/>
  <c r="D328" i="51"/>
  <c r="F329" i="51"/>
  <c r="J329" i="51"/>
  <c r="N329" i="51"/>
  <c r="D330" i="51"/>
  <c r="H330" i="51"/>
  <c r="L330" i="51"/>
  <c r="D332" i="51"/>
  <c r="F333" i="51"/>
  <c r="J333" i="51"/>
  <c r="N333" i="51"/>
  <c r="D334" i="51"/>
  <c r="H334" i="51"/>
  <c r="L334" i="51"/>
  <c r="C322" i="51"/>
  <c r="C324" i="51"/>
  <c r="M325" i="51"/>
  <c r="G326" i="51"/>
  <c r="M329" i="51"/>
  <c r="G330" i="51"/>
  <c r="C323" i="51"/>
  <c r="G323" i="51"/>
  <c r="K323" i="51"/>
  <c r="I324" i="51"/>
  <c r="M324" i="51"/>
  <c r="C325" i="51"/>
  <c r="C327" i="51"/>
  <c r="G327" i="51"/>
  <c r="K327" i="51"/>
  <c r="I328" i="51"/>
  <c r="M328" i="51"/>
  <c r="C329" i="51"/>
  <c r="C331" i="51"/>
  <c r="G331" i="51"/>
  <c r="K331" i="51"/>
  <c r="I332" i="51"/>
  <c r="M332" i="51"/>
  <c r="C333" i="51"/>
  <c r="G335" i="51"/>
  <c r="K322" i="51"/>
  <c r="I325" i="51"/>
  <c r="C326" i="51"/>
  <c r="I329" i="51"/>
  <c r="C330" i="51"/>
  <c r="I333" i="51"/>
  <c r="K334" i="51"/>
  <c r="H323" i="51"/>
  <c r="L323" i="51"/>
  <c r="F324" i="51"/>
  <c r="J324" i="51"/>
  <c r="N324" i="51"/>
  <c r="H327" i="51"/>
  <c r="L327" i="51"/>
  <c r="F328" i="51"/>
  <c r="J328" i="51"/>
  <c r="N328" i="51"/>
  <c r="H331" i="51"/>
  <c r="L331" i="51"/>
  <c r="F332" i="51"/>
  <c r="J332" i="51"/>
  <c r="N332" i="51"/>
  <c r="H335" i="51"/>
  <c r="Q304" i="52"/>
  <c r="G326" i="52"/>
  <c r="K326" i="52"/>
  <c r="S330" i="52"/>
  <c r="D331" i="52"/>
  <c r="H331" i="52"/>
  <c r="L331" i="52"/>
  <c r="P331" i="52"/>
  <c r="T335" i="52"/>
  <c r="I336" i="52"/>
  <c r="M336" i="52"/>
  <c r="U336" i="52"/>
  <c r="F337" i="52"/>
  <c r="J337" i="52"/>
  <c r="N337" i="52"/>
  <c r="R329" i="52"/>
  <c r="C330" i="52"/>
  <c r="G330" i="52"/>
  <c r="K330" i="52"/>
  <c r="S334" i="52"/>
  <c r="D335" i="52"/>
  <c r="H335" i="52"/>
  <c r="L335" i="52"/>
  <c r="P335" i="52"/>
  <c r="T339" i="52"/>
  <c r="I340" i="52"/>
  <c r="M340" i="52"/>
  <c r="U340" i="52"/>
  <c r="F341" i="52"/>
  <c r="N341" i="52"/>
  <c r="R341" i="52"/>
  <c r="Q282" i="52"/>
  <c r="T327" i="52"/>
  <c r="I328" i="52"/>
  <c r="M328" i="52"/>
  <c r="U328" i="52"/>
  <c r="F329" i="52"/>
  <c r="J329" i="52"/>
  <c r="N329" i="52"/>
  <c r="R333" i="52"/>
  <c r="C334" i="52"/>
  <c r="G334" i="52"/>
  <c r="K334" i="52"/>
  <c r="S338" i="52"/>
  <c r="D339" i="52"/>
  <c r="L339" i="52"/>
  <c r="P339" i="52"/>
  <c r="I326" i="51"/>
  <c r="N327" i="51"/>
  <c r="C332" i="51"/>
  <c r="K332" i="51"/>
  <c r="D325" i="51"/>
  <c r="H325" i="51"/>
  <c r="L325" i="51"/>
  <c r="I330" i="51"/>
  <c r="M330" i="51"/>
  <c r="F331" i="51"/>
  <c r="J331" i="51"/>
  <c r="N331" i="51"/>
  <c r="C336" i="51"/>
  <c r="G336" i="51"/>
  <c r="K336" i="51"/>
  <c r="M326" i="51"/>
  <c r="F327" i="51"/>
  <c r="J327" i="51"/>
  <c r="G332" i="51"/>
  <c r="G324" i="51"/>
  <c r="K324" i="51"/>
  <c r="D329" i="51"/>
  <c r="H329" i="51"/>
  <c r="L329" i="51"/>
  <c r="I334" i="51"/>
  <c r="M334" i="51"/>
  <c r="F335" i="51"/>
  <c r="J335" i="51"/>
  <c r="N335" i="51"/>
  <c r="C293" i="51"/>
  <c r="C335" i="51"/>
  <c r="I322" i="51"/>
  <c r="M322" i="51"/>
  <c r="F323" i="51"/>
  <c r="J323" i="51"/>
  <c r="N323" i="51"/>
  <c r="C328" i="51"/>
  <c r="G328" i="51"/>
  <c r="K328" i="51"/>
  <c r="D333" i="51"/>
  <c r="H333" i="51"/>
  <c r="L333" i="51"/>
  <c r="C17" i="55"/>
  <c r="B19" i="54"/>
  <c r="Q13" i="55"/>
  <c r="Q12" i="55"/>
  <c r="Q11" i="55"/>
  <c r="Q10" i="55"/>
  <c r="Q9" i="55"/>
  <c r="Q8" i="55"/>
  <c r="Q7" i="55"/>
  <c r="Q6" i="55"/>
  <c r="Q13" i="54"/>
  <c r="Q12" i="54"/>
  <c r="Q11" i="54"/>
  <c r="Q10" i="54"/>
  <c r="Q9" i="54"/>
  <c r="Q8" i="54"/>
  <c r="Q7" i="54"/>
  <c r="Q6" i="54"/>
  <c r="I3" i="7"/>
  <c r="AA3" i="7"/>
  <c r="AB3" i="7"/>
  <c r="I4" i="7"/>
  <c r="AB4" i="7"/>
  <c r="I5" i="7"/>
  <c r="AB5" i="7"/>
  <c r="I6" i="7"/>
  <c r="I7" i="7"/>
  <c r="I8" i="7"/>
  <c r="I9" i="7"/>
  <c r="G10" i="7"/>
  <c r="I10" i="7"/>
  <c r="I11" i="7"/>
  <c r="I12" i="7"/>
  <c r="I13" i="7"/>
  <c r="I14" i="7"/>
  <c r="L17" i="7"/>
  <c r="L29" i="7"/>
  <c r="L18" i="7"/>
  <c r="L19" i="7"/>
  <c r="L20" i="7"/>
  <c r="L21" i="7"/>
  <c r="L22" i="7"/>
  <c r="L23" i="7"/>
  <c r="L24" i="7"/>
  <c r="L25" i="7"/>
  <c r="L26" i="7"/>
  <c r="L27" i="7"/>
  <c r="L28" i="7"/>
  <c r="Y18" i="7"/>
  <c r="AA18" i="7"/>
  <c r="C29" i="7"/>
  <c r="D29" i="7"/>
  <c r="E29" i="7"/>
  <c r="F29" i="7"/>
  <c r="G29" i="7"/>
  <c r="H29" i="7"/>
  <c r="I29" i="7"/>
  <c r="J29" i="7"/>
  <c r="K29" i="7"/>
  <c r="Q326" i="52"/>
  <c r="Y17" i="7"/>
  <c r="AA17" i="7"/>
  <c r="Y19" i="7"/>
  <c r="AA19" i="7"/>
  <c r="Q317" i="52" l="1"/>
  <c r="Q308" i="52"/>
  <c r="Q285" i="52"/>
  <c r="Q312" i="52"/>
  <c r="Q306" i="52"/>
  <c r="Q305" i="52"/>
  <c r="Q287" i="52"/>
  <c r="Q291" i="52"/>
  <c r="Q315" i="52"/>
  <c r="Q316" i="52"/>
  <c r="Q283" i="52"/>
  <c r="Q289" i="52"/>
  <c r="Q293" i="52"/>
  <c r="Q337" i="52" s="1"/>
  <c r="Q309" i="52"/>
  <c r="Q307" i="52"/>
  <c r="Q329" i="52" s="1"/>
  <c r="Q286" i="52"/>
  <c r="Q297" i="52"/>
  <c r="Q284" i="52"/>
  <c r="Q296" i="52"/>
  <c r="Q319" i="52"/>
  <c r="Q290" i="52"/>
  <c r="Q288" i="52"/>
  <c r="Q295" i="52"/>
  <c r="Q310" i="52"/>
  <c r="Q311" i="52"/>
  <c r="Q314" i="52"/>
  <c r="Q294" i="52"/>
  <c r="Q318" i="52"/>
  <c r="Q313" i="52"/>
  <c r="Q292" i="52"/>
  <c r="Q336" i="52" s="1"/>
  <c r="Q298" i="52"/>
  <c r="Q342" i="52" s="1"/>
  <c r="F177" i="18"/>
  <c r="Q330" i="52" l="1"/>
  <c r="Q339" i="52"/>
  <c r="Q327" i="52"/>
  <c r="Q331" i="52"/>
  <c r="Q334" i="52"/>
  <c r="Q341" i="52"/>
  <c r="Q328" i="52"/>
  <c r="Q335" i="52"/>
  <c r="Q333" i="52"/>
  <c r="Q338" i="52"/>
  <c r="Q340" i="52"/>
  <c r="Q332" i="52"/>
</calcChain>
</file>

<file path=xl/comments1.xml><?xml version="1.0" encoding="utf-8"?>
<comments xmlns="http://schemas.openxmlformats.org/spreadsheetml/2006/main">
  <authors>
    <author>felipecc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desde aquí no se incluyen los partidos del Unicaja</t>
        </r>
      </text>
    </comment>
  </commentList>
</comments>
</file>

<file path=xl/comments2.xml><?xml version="1.0" encoding="utf-8"?>
<comments xmlns="http://schemas.openxmlformats.org/spreadsheetml/2006/main">
  <authors>
    <author>cristina</author>
  </authors>
  <commentList>
    <comment ref="B235" authorId="0" shapeId="0">
      <text>
        <r>
          <rPr>
            <b/>
            <sz val="9"/>
            <color indexed="81"/>
            <rFont val="Tahoma"/>
            <family val="2"/>
          </rPr>
          <t>cristina:</t>
        </r>
        <r>
          <rPr>
            <sz val="9"/>
            <color indexed="81"/>
            <rFont val="Tahoma"/>
            <family val="2"/>
          </rPr>
          <t xml:space="preserve">
referente a hostales</t>
        </r>
      </text>
    </comment>
    <comment ref="B256" authorId="0" shapeId="0">
      <text>
        <r>
          <rPr>
            <b/>
            <sz val="9"/>
            <color indexed="81"/>
            <rFont val="Tahoma"/>
            <family val="2"/>
          </rPr>
          <t>cristina:</t>
        </r>
        <r>
          <rPr>
            <sz val="9"/>
            <color indexed="81"/>
            <rFont val="Tahoma"/>
            <family val="2"/>
          </rPr>
          <t xml:space="preserve">
referente a hostales</t>
        </r>
      </text>
    </comment>
    <comment ref="B277" authorId="0" shapeId="0">
      <text>
        <r>
          <rPr>
            <b/>
            <sz val="9"/>
            <color indexed="81"/>
            <rFont val="Tahoma"/>
            <family val="2"/>
          </rPr>
          <t>cristina:</t>
        </r>
        <r>
          <rPr>
            <sz val="9"/>
            <color indexed="81"/>
            <rFont val="Tahoma"/>
            <family val="2"/>
          </rPr>
          <t xml:space="preserve">
referente a hostales</t>
        </r>
      </text>
    </comment>
  </commentList>
</comments>
</file>

<file path=xl/comments3.xml><?xml version="1.0" encoding="utf-8"?>
<comments xmlns="http://schemas.openxmlformats.org/spreadsheetml/2006/main">
  <authors>
    <author>felipecc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plazas en establecimientos turísticos rurales
</t>
        </r>
      </text>
    </comment>
  </commentList>
</comments>
</file>

<file path=xl/sharedStrings.xml><?xml version="1.0" encoding="utf-8"?>
<sst xmlns="http://schemas.openxmlformats.org/spreadsheetml/2006/main" count="1253" uniqueCount="220">
  <si>
    <t>TOTAL</t>
  </si>
  <si>
    <t>Málaga</t>
  </si>
  <si>
    <t>Merced</t>
  </si>
  <si>
    <t>Central</t>
  </si>
  <si>
    <t>Est.Autobuses</t>
  </si>
  <si>
    <t>Renfe</t>
  </si>
  <si>
    <t>Av.Andalucia</t>
  </si>
  <si>
    <t>Movil ciudad</t>
  </si>
  <si>
    <t>Movil cruceros</t>
  </si>
  <si>
    <t>Total móviles</t>
  </si>
  <si>
    <t>Total municipal</t>
  </si>
  <si>
    <t>Chinitas</t>
  </si>
  <si>
    <t>Aeropuerto</t>
  </si>
  <si>
    <t>Total JA</t>
  </si>
  <si>
    <t>Oficina Central (Avda Cervantes)</t>
  </si>
  <si>
    <t>Oficina Estación Autobuses</t>
  </si>
  <si>
    <t>Of. Avda. Andalucía-Correos</t>
  </si>
  <si>
    <t>Cruceros-Puerto (móvil)</t>
  </si>
  <si>
    <t>Oficina Móvil (Pza. Marina)</t>
  </si>
  <si>
    <t>Renfe (Punto de información)</t>
  </si>
  <si>
    <t>Alcazaba (oficina móvil)</t>
  </si>
  <si>
    <t>Gibralfaro (Oficina Castillo)</t>
  </si>
  <si>
    <t>Informadores turísticos (Centro Histórico)</t>
  </si>
  <si>
    <t>TOTAL CONSULTAS TURISTICAS</t>
  </si>
  <si>
    <t>--</t>
  </si>
  <si>
    <t>Oficina Plaza Constitución</t>
  </si>
  <si>
    <t>Total</t>
  </si>
  <si>
    <t>Oficina Plaza Marina</t>
  </si>
  <si>
    <t>Stand Aeropuerto</t>
  </si>
  <si>
    <t>Expositores hoteles</t>
  </si>
  <si>
    <t>Pernoctaciones</t>
  </si>
  <si>
    <t>TOTAL CONSULTAS TURISTICAS sin expositores</t>
  </si>
  <si>
    <t>Postigo de los Abades (kiosko)</t>
  </si>
  <si>
    <t>C/ Alemania (kiosko)</t>
  </si>
  <si>
    <t>punto turístico Málaga</t>
  </si>
  <si>
    <t>Viajeros, pernoctaciones, establecimientos, plazas, grados de ocupación, estancia media y personal empleado.</t>
  </si>
  <si>
    <t>Meses</t>
  </si>
  <si>
    <t>Viajeros</t>
  </si>
  <si>
    <t>Plazas</t>
  </si>
  <si>
    <t>Grado de</t>
  </si>
  <si>
    <t>Grado de Ocup.</t>
  </si>
  <si>
    <t>Estancia</t>
  </si>
  <si>
    <t>Personal</t>
  </si>
  <si>
    <t>Residentes</t>
  </si>
  <si>
    <t>abiertos</t>
  </si>
  <si>
    <t>Estimadas</t>
  </si>
  <si>
    <t>Ocupación</t>
  </si>
  <si>
    <t>Ocupación por</t>
  </si>
  <si>
    <t>por plazas en</t>
  </si>
  <si>
    <t>media</t>
  </si>
  <si>
    <t>Ocupado</t>
  </si>
  <si>
    <t>en España</t>
  </si>
  <si>
    <t>el extranjero</t>
  </si>
  <si>
    <t>estimados</t>
  </si>
  <si>
    <t>por plazas</t>
  </si>
  <si>
    <t>habitaciones</t>
  </si>
  <si>
    <t>fin de semana</t>
  </si>
  <si>
    <t>Corte Inglés (Kiosko) Plaza Felix Saenz</t>
  </si>
  <si>
    <t>Antonio Martín (Kiosko) Paseo Reding</t>
  </si>
  <si>
    <t>Plaza de la Merced (kiosko)</t>
  </si>
  <si>
    <t>Establecim.</t>
  </si>
  <si>
    <t>Furgoneta Semana Santa</t>
  </si>
  <si>
    <t>Furgoneta feria</t>
  </si>
  <si>
    <t>Estación marítima</t>
  </si>
  <si>
    <t>Atención dentro de cruceros</t>
  </si>
  <si>
    <t>Alhaurín el Grande</t>
  </si>
  <si>
    <t>Almogía</t>
  </si>
  <si>
    <t>Álora</t>
  </si>
  <si>
    <t>Benalmádena</t>
  </si>
  <si>
    <t>Cártama</t>
  </si>
  <si>
    <t>Casabermeja</t>
  </si>
  <si>
    <t>Coín</t>
  </si>
  <si>
    <t>Colmenar</t>
  </si>
  <si>
    <t>Pizarra</t>
  </si>
  <si>
    <t>Rincón de la Victoria</t>
  </si>
  <si>
    <t>Totalán</t>
  </si>
  <si>
    <t>Torremolinos</t>
  </si>
  <si>
    <t>Alhaurín de la Torre</t>
  </si>
  <si>
    <t>Provincia</t>
  </si>
  <si>
    <t>Área Metropolitana</t>
  </si>
  <si>
    <t>Hoteles de 5 estrellas</t>
  </si>
  <si>
    <t>Hoteles de 4 estrellas</t>
  </si>
  <si>
    <t>Hoteles de 3 estrellas</t>
  </si>
  <si>
    <t>Hoteles de 2 estrellas</t>
  </si>
  <si>
    <t>Hoteles de 1 estrella</t>
  </si>
  <si>
    <t>Hoteles/apartamento de 5 estrellas</t>
  </si>
  <si>
    <t>Hoteles/apartamento de 4 estrellas</t>
  </si>
  <si>
    <t>Hoteles/apartamento de 3 estrellas</t>
  </si>
  <si>
    <t>Hoteles/apartamento de 2 estrellas</t>
  </si>
  <si>
    <t>Hoteles/apartamento de 1 estrella</t>
  </si>
  <si>
    <t>Hostales y Pensiones</t>
  </si>
  <si>
    <t>Pensiones de 2 estrellas</t>
  </si>
  <si>
    <t>Pensiones de 1 estrella</t>
  </si>
  <si>
    <t>TOTAL ESTABLECIMIENTOS</t>
  </si>
  <si>
    <t>TOTAL PLAZAS ESTABLECIMIENTOS</t>
  </si>
  <si>
    <t>Andalucía</t>
  </si>
  <si>
    <t>Categoría superior</t>
  </si>
  <si>
    <t>% Categoría Superior</t>
  </si>
  <si>
    <t>Plazas Categoría Superior</t>
  </si>
  <si>
    <t>% Plazas Categoría Superior</t>
  </si>
  <si>
    <t>PLAZAS HOTELERAS MALAGA CIUDAD</t>
  </si>
  <si>
    <t>HOTELES</t>
  </si>
  <si>
    <t>AÑO 2000</t>
  </si>
  <si>
    <t>AÑO 2001</t>
  </si>
  <si>
    <t>AÑO 2002</t>
  </si>
  <si>
    <t>AÑO 2003</t>
  </si>
  <si>
    <t>AÑO 2004</t>
  </si>
  <si>
    <t>AÑO 2005</t>
  </si>
  <si>
    <t>AÑO 2006</t>
  </si>
  <si>
    <t>AÑO 2007</t>
  </si>
  <si>
    <t>AÑO 2008</t>
  </si>
  <si>
    <t>AÑO 2009</t>
  </si>
  <si>
    <t>AÑO 2010</t>
  </si>
  <si>
    <t>Estab</t>
  </si>
  <si>
    <t>5 *</t>
  </si>
  <si>
    <t>4 *</t>
  </si>
  <si>
    <t>3 *</t>
  </si>
  <si>
    <t>2 *</t>
  </si>
  <si>
    <t>1 *</t>
  </si>
  <si>
    <t>APART</t>
  </si>
  <si>
    <t>3 Llaves</t>
  </si>
  <si>
    <t>2 Llaves</t>
  </si>
  <si>
    <t>1 Llave</t>
  </si>
  <si>
    <t>PENSIONES</t>
  </si>
  <si>
    <t>ALBERGUES</t>
  </si>
  <si>
    <t>Albergue juvenil</t>
  </si>
  <si>
    <t>TOTAL Plazas regladas (2000)</t>
  </si>
  <si>
    <t>TOTAL Establecimientos (2000)</t>
  </si>
  <si>
    <t>TOTAL Plazas regladas (2001)</t>
  </si>
  <si>
    <t>TOTAL Establecimientos (2001)</t>
  </si>
  <si>
    <t>TOTAL Plazas regladas (2002)</t>
  </si>
  <si>
    <t>TOTAL Establecimientos (2002)</t>
  </si>
  <si>
    <t>TOTAL Plazas regladas (2003)</t>
  </si>
  <si>
    <t>TOTAL Establecimientos (2003)</t>
  </si>
  <si>
    <t>TOTAL Plazas regladas (2004)</t>
  </si>
  <si>
    <t>TOTAL Establecimientos (2004)</t>
  </si>
  <si>
    <t>TOTAL Plazas regladas (2005)</t>
  </si>
  <si>
    <t>TOTAL Establecimientos (2005)</t>
  </si>
  <si>
    <t>TOTAL Plazas regladas (2006)</t>
  </si>
  <si>
    <t>TOTAL Establecimientos (2006)</t>
  </si>
  <si>
    <t>TOTAL Plazas regladas (2007)</t>
  </si>
  <si>
    <t>TOTAL Establecimientos (2007)</t>
  </si>
  <si>
    <t>TOTAL Plazas regladas (2008)</t>
  </si>
  <si>
    <t>TOTAL Establecimientos (2008)</t>
  </si>
  <si>
    <t>TOTAL Plazas regladas (2009)</t>
  </si>
  <si>
    <t>TOTAL Establecimientos (2009)</t>
  </si>
  <si>
    <t>TOTAL Plazas regladas (2010)</t>
  </si>
  <si>
    <t>TOTAL Establecimientos (2010)</t>
  </si>
  <si>
    <t>EVENTOS Y PARTICIPANTES</t>
  </si>
  <si>
    <t>(Nº de eventos y participantes)</t>
  </si>
  <si>
    <t>Fuente: Málaga Convention Bureau, Área de Turismo, Ayuntamiento de Málaga.</t>
  </si>
  <si>
    <t>Congresos</t>
  </si>
  <si>
    <t>Convenciones</t>
  </si>
  <si>
    <t>Jornadas</t>
  </si>
  <si>
    <t xml:space="preserve">                    REUNIONES</t>
  </si>
  <si>
    <t xml:space="preserve">               INSCRITOS REUNIONES</t>
  </si>
  <si>
    <t>INSCRITOS REUNIONES INTERNACIONALES</t>
  </si>
  <si>
    <t xml:space="preserve">                 REUNIONES REGIONALES</t>
  </si>
  <si>
    <t xml:space="preserve">   INCRITOS REUNIONES REGIONALES</t>
  </si>
  <si>
    <t xml:space="preserve">         REUNIONES NACIONALES</t>
  </si>
  <si>
    <t xml:space="preserve">  INSCRITOS REUNIONES NACIONALES</t>
  </si>
  <si>
    <t xml:space="preserve">     REUNIONES INTERNACIONALES</t>
  </si>
  <si>
    <t>Fuente: Palacio de Ferias y Congresos de Málaga</t>
  </si>
  <si>
    <t>Participantes en congresos</t>
  </si>
  <si>
    <t>Número de congresos</t>
  </si>
  <si>
    <t>Profesionales en ferias y exposiciones</t>
  </si>
  <si>
    <t>Número de ferias y exposiciones</t>
  </si>
  <si>
    <t>Nota: En el cómputo de reuniones no se incluyen los eventos locales organizados en el Palacio de Ferias ni los asistentes a ferias.</t>
  </si>
  <si>
    <t>(Nº de participantes y profesionales)</t>
  </si>
  <si>
    <t>Fuente: Palacio de Deportes de Málaga</t>
  </si>
  <si>
    <t>Eventos</t>
  </si>
  <si>
    <t>Asistentes</t>
  </si>
  <si>
    <t>(Eventos y asistentes)</t>
  </si>
  <si>
    <t>ACTIVIDAD EN EL PALACIO DE DEPORTES DE MÁLAGA</t>
  </si>
  <si>
    <t>Visitantes</t>
  </si>
  <si>
    <t>Consultas</t>
  </si>
  <si>
    <t>Fuengirola</t>
  </si>
  <si>
    <t>Mijas</t>
  </si>
  <si>
    <t>INFORMACIONES TURÍSTICAS</t>
  </si>
  <si>
    <t>ENCUESTA DE OCUPACIÓN EN ALOJAMIENTOS TURÍSTICOS</t>
  </si>
  <si>
    <t>ESTABLECIMIENTOS HOTELEROS POR CLASE Y CATEGORÍA</t>
  </si>
  <si>
    <t>PLAZAS ESTABLECIMIENTOS HOTELEROS POR CLASE Y CATEGORÍA</t>
  </si>
  <si>
    <t>PLAZAS EN ESTABLECIMIENTOS RURALES</t>
  </si>
  <si>
    <t>Fuente: Encuesta de Ocupación Hotelera, INE</t>
  </si>
  <si>
    <t>(Visitantes y consultas)</t>
  </si>
  <si>
    <t>Fuente: Oficina de Turismo Plaza de la Marina</t>
  </si>
  <si>
    <t>PLAZAS HOTELERAS EN LA CIUDAD DE MÁLAGA</t>
  </si>
  <si>
    <t>(Nº de plazas)</t>
  </si>
  <si>
    <t>(Nº de viajeros, pernoctaciones, establecimientos, plazas, grados de ocupación en porcentaje, estancia media en días y personal empleado)</t>
  </si>
  <si>
    <t>(Nº de establecimientos)</t>
  </si>
  <si>
    <t>Fuente: Sistema de Información Multiterritorial de Andalucía, IECA.</t>
  </si>
  <si>
    <t>CAFETERÍAS</t>
  </si>
  <si>
    <t>(Nº de cafeterías)</t>
  </si>
  <si>
    <t>RESTAURANTES</t>
  </si>
  <si>
    <t>(Nº de restaurantes)</t>
  </si>
  <si>
    <t>CAMPAMENTOS TURÍSTICOS</t>
  </si>
  <si>
    <t>APARTAMENTOS TURÍSTICOS</t>
  </si>
  <si>
    <t>(Nº de apartamentos)</t>
  </si>
  <si>
    <t>(Nº de campamentos)</t>
  </si>
  <si>
    <t>AÑO 2011</t>
  </si>
  <si>
    <t>AÑO 2012</t>
  </si>
  <si>
    <t>TOTAL Plazas regladas (2011)</t>
  </si>
  <si>
    <t>TOTAL Plazas regladas (2012)</t>
  </si>
  <si>
    <t>Participantes en ferias y exposiciones</t>
  </si>
  <si>
    <t>Total eventos (congresos, ferias, exposiciones)</t>
  </si>
  <si>
    <t>Total participantes(congresos, ferias, exposiciones)</t>
  </si>
  <si>
    <t>ACTIVIDAD EN EL PALACIO DE FERIAS Y CONGRESOS</t>
  </si>
  <si>
    <t>AÑO 2013</t>
  </si>
  <si>
    <t>Fuente: Área de Turismo del Ayuntamiento de Málaga y Registro de Turismo de Andalucía (RTA), Junta de Andalucía.</t>
  </si>
  <si>
    <t>AÑO 2014</t>
  </si>
  <si>
    <t>TOTAL Establecimientos (201)</t>
  </si>
  <si>
    <t>TOTAL Establecimientos (2012)</t>
  </si>
  <si>
    <t>AÑO 2015</t>
  </si>
  <si>
    <t>Hostales de 2 estrellas</t>
  </si>
  <si>
    <t>Hostales de 1 estrella</t>
  </si>
  <si>
    <t>AÑO 2016</t>
  </si>
  <si>
    <t>AÑO 2017</t>
  </si>
  <si>
    <t>Datos provisionales desde enero 2018</t>
  </si>
  <si>
    <t xml:space="preserve">Hostales y Pensiones </t>
  </si>
  <si>
    <t xml:space="preserve"> 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</si>
</sst>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-* #,##0.00\ [$€]_-;\-* #,##0.00\ [$€]_-;_-* &quot;-&quot;??\ [$€]_-;_-@_-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entury"/>
      <family val="1"/>
    </font>
    <font>
      <i/>
      <sz val="10"/>
      <color indexed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166" fontId="2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18" applyNumberFormat="0" applyAlignment="0" applyProtection="0"/>
    <xf numFmtId="0" fontId="25" fillId="7" borderId="19" applyNumberFormat="0" applyAlignment="0" applyProtection="0"/>
    <xf numFmtId="0" fontId="26" fillId="7" borderId="18" applyNumberFormat="0" applyAlignment="0" applyProtection="0"/>
    <xf numFmtId="0" fontId="27" fillId="0" borderId="20" applyNumberFormat="0" applyFill="0" applyAlignment="0" applyProtection="0"/>
    <xf numFmtId="0" fontId="28" fillId="8" borderId="2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0" borderId="0"/>
    <xf numFmtId="0" fontId="1" fillId="9" borderId="22" applyNumberFormat="0" applyFont="0" applyAlignment="0" applyProtection="0"/>
    <xf numFmtId="0" fontId="2" fillId="0" borderId="0"/>
  </cellStyleXfs>
  <cellXfs count="112">
    <xf numFmtId="0" fontId="0" fillId="0" borderId="0" xfId="0"/>
    <xf numFmtId="3" fontId="0" fillId="0" borderId="0" xfId="0" applyNumberFormat="1"/>
    <xf numFmtId="0" fontId="3" fillId="0" borderId="0" xfId="0" applyFont="1"/>
    <xf numFmtId="0" fontId="5" fillId="0" borderId="0" xfId="0" applyFont="1"/>
    <xf numFmtId="0" fontId="6" fillId="0" borderId="0" xfId="0" applyFont="1"/>
    <xf numFmtId="17" fontId="6" fillId="0" borderId="0" xfId="0" applyNumberFormat="1" applyFont="1"/>
    <xf numFmtId="1" fontId="6" fillId="0" borderId="0" xfId="0" applyNumberFormat="1" applyFont="1"/>
    <xf numFmtId="1" fontId="5" fillId="0" borderId="0" xfId="0" applyNumberFormat="1" applyFont="1"/>
    <xf numFmtId="164" fontId="6" fillId="0" borderId="0" xfId="0" applyNumberFormat="1" applyFont="1"/>
    <xf numFmtId="0" fontId="4" fillId="0" borderId="0" xfId="0" applyFont="1"/>
    <xf numFmtId="3" fontId="6" fillId="0" borderId="0" xfId="0" applyNumberFormat="1" applyFont="1"/>
    <xf numFmtId="3" fontId="6" fillId="0" borderId="0" xfId="0" quotePrefix="1" applyNumberFormat="1" applyFont="1" applyAlignment="1">
      <alignment horizontal="right"/>
    </xf>
    <xf numFmtId="3" fontId="6" fillId="0" borderId="0" xfId="0" applyNumberFormat="1" applyFont="1" applyFill="1"/>
    <xf numFmtId="4" fontId="6" fillId="0" borderId="0" xfId="0" applyNumberFormat="1" applyFont="1"/>
    <xf numFmtId="0" fontId="6" fillId="0" borderId="0" xfId="0" quotePrefix="1" applyFont="1" applyFill="1" applyAlignment="1">
      <alignment horizontal="right"/>
    </xf>
    <xf numFmtId="0" fontId="6" fillId="0" borderId="0" xfId="0" applyFont="1" applyFill="1"/>
    <xf numFmtId="3" fontId="5" fillId="0" borderId="0" xfId="0" applyNumberFormat="1" applyFont="1"/>
    <xf numFmtId="4" fontId="5" fillId="0" borderId="0" xfId="0" applyNumberFormat="1" applyFont="1"/>
    <xf numFmtId="2" fontId="6" fillId="0" borderId="0" xfId="0" applyNumberFormat="1" applyFont="1"/>
    <xf numFmtId="3" fontId="5" fillId="0" borderId="0" xfId="0" applyNumberFormat="1" applyFont="1" applyFill="1"/>
    <xf numFmtId="17" fontId="0" fillId="0" borderId="0" xfId="0" applyNumberFormat="1"/>
    <xf numFmtId="0" fontId="0" fillId="0" borderId="1" xfId="0" applyBorder="1"/>
    <xf numFmtId="0" fontId="4" fillId="0" borderId="2" xfId="0" applyFont="1" applyBorder="1"/>
    <xf numFmtId="0" fontId="4" fillId="0" borderId="3" xfId="0" applyFont="1" applyBorder="1"/>
    <xf numFmtId="3" fontId="0" fillId="0" borderId="0" xfId="0" applyNumberFormat="1" applyFill="1" applyBorder="1"/>
    <xf numFmtId="17" fontId="4" fillId="0" borderId="0" xfId="0" applyNumberFormat="1" applyFont="1"/>
    <xf numFmtId="17" fontId="9" fillId="0" borderId="0" xfId="0" applyNumberFormat="1" applyFont="1"/>
    <xf numFmtId="3" fontId="2" fillId="0" borderId="0" xfId="0" applyNumberFormat="1" applyFont="1" applyFill="1" applyBorder="1"/>
    <xf numFmtId="0" fontId="4" fillId="0" borderId="0" xfId="0" applyFont="1" applyFill="1"/>
    <xf numFmtId="0" fontId="0" fillId="0" borderId="0" xfId="0" applyFill="1"/>
    <xf numFmtId="0" fontId="4" fillId="2" borderId="0" xfId="0" applyFont="1" applyFill="1"/>
    <xf numFmtId="0" fontId="0" fillId="2" borderId="0" xfId="0" applyFill="1"/>
    <xf numFmtId="164" fontId="0" fillId="0" borderId="0" xfId="0" applyNumberFormat="1"/>
    <xf numFmtId="17" fontId="0" fillId="0" borderId="0" xfId="0" applyNumberFormat="1" applyFill="1"/>
    <xf numFmtId="3" fontId="7" fillId="0" borderId="0" xfId="0" applyNumberFormat="1" applyFont="1"/>
    <xf numFmtId="0" fontId="9" fillId="0" borderId="0" xfId="0" applyFont="1"/>
    <xf numFmtId="0" fontId="4" fillId="0" borderId="4" xfId="0" applyFont="1" applyBorder="1"/>
    <xf numFmtId="0" fontId="9" fillId="0" borderId="5" xfId="0" applyFont="1" applyBorder="1"/>
    <xf numFmtId="0" fontId="9" fillId="0" borderId="4" xfId="0" applyFont="1" applyBorder="1"/>
    <xf numFmtId="0" fontId="9" fillId="0" borderId="4" xfId="0" applyFont="1" applyBorder="1" applyAlignment="1">
      <alignment horizontal="right"/>
    </xf>
    <xf numFmtId="0" fontId="4" fillId="0" borderId="5" xfId="0" applyFont="1" applyBorder="1"/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Border="1"/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3" fontId="0" fillId="0" borderId="0" xfId="0" applyNumberFormat="1" applyBorder="1"/>
    <xf numFmtId="3" fontId="0" fillId="0" borderId="7" xfId="0" applyNumberFormat="1" applyBorder="1"/>
    <xf numFmtId="3" fontId="0" fillId="0" borderId="6" xfId="0" applyNumberFormat="1" applyBorder="1"/>
    <xf numFmtId="0" fontId="0" fillId="0" borderId="0" xfId="0" applyNumberFormat="1" applyAlignment="1">
      <alignment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NumberFormat="1" applyFont="1"/>
    <xf numFmtId="165" fontId="0" fillId="0" borderId="0" xfId="0" applyNumberFormat="1" applyFill="1" applyBorder="1"/>
    <xf numFmtId="165" fontId="2" fillId="0" borderId="0" xfId="0" applyNumberFormat="1" applyFont="1" applyFill="1" applyBorder="1"/>
    <xf numFmtId="3" fontId="4" fillId="0" borderId="0" xfId="0" applyNumberFormat="1" applyFont="1" applyFill="1" applyBorder="1"/>
    <xf numFmtId="165" fontId="4" fillId="0" borderId="0" xfId="0" applyNumberFormat="1" applyFont="1" applyFill="1" applyBorder="1"/>
    <xf numFmtId="3" fontId="4" fillId="0" borderId="0" xfId="0" applyNumberFormat="1" applyFont="1"/>
    <xf numFmtId="165" fontId="4" fillId="0" borderId="0" xfId="0" applyNumberFormat="1" applyFont="1"/>
    <xf numFmtId="0" fontId="9" fillId="2" borderId="0" xfId="0" applyFont="1" applyFill="1"/>
    <xf numFmtId="164" fontId="0" fillId="0" borderId="0" xfId="0" quotePrefix="1" applyNumberFormat="1" applyAlignment="1">
      <alignment horizontal="right"/>
    </xf>
    <xf numFmtId="165" fontId="0" fillId="0" borderId="0" xfId="0" applyNumberFormat="1"/>
    <xf numFmtId="0" fontId="6" fillId="0" borderId="0" xfId="0" applyFont="1" applyAlignment="1">
      <alignment horizontal="right"/>
    </xf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horizontal="left" wrapText="1"/>
    </xf>
    <xf numFmtId="0" fontId="12" fillId="0" borderId="0" xfId="0" applyFont="1" applyFill="1" applyAlignment="1">
      <alignment wrapText="1"/>
    </xf>
    <xf numFmtId="3" fontId="9" fillId="0" borderId="0" xfId="0" applyNumberFormat="1" applyFont="1"/>
    <xf numFmtId="3" fontId="9" fillId="0" borderId="0" xfId="0" applyNumberFormat="1" applyFont="1" applyFill="1" applyBorder="1"/>
    <xf numFmtId="164" fontId="9" fillId="0" borderId="0" xfId="0" applyNumberFormat="1" applyFont="1"/>
    <xf numFmtId="165" fontId="9" fillId="0" borderId="0" xfId="0" applyNumberFormat="1" applyFont="1"/>
    <xf numFmtId="165" fontId="9" fillId="0" borderId="0" xfId="0" applyNumberFormat="1" applyFont="1" applyFill="1" applyBorder="1"/>
    <xf numFmtId="164" fontId="9" fillId="0" borderId="0" xfId="0" applyNumberFormat="1" applyFont="1" applyFill="1" applyBorder="1"/>
    <xf numFmtId="0" fontId="4" fillId="0" borderId="9" xfId="0" applyFont="1" applyBorder="1" applyAlignment="1"/>
    <xf numFmtId="0" fontId="4" fillId="0" borderId="10" xfId="0" applyFont="1" applyBorder="1" applyAlignment="1"/>
    <xf numFmtId="0" fontId="10" fillId="0" borderId="0" xfId="0" applyFont="1"/>
    <xf numFmtId="0" fontId="9" fillId="0" borderId="0" xfId="0" applyFont="1"/>
    <xf numFmtId="1" fontId="0" fillId="0" borderId="0" xfId="0" applyNumberFormat="1"/>
    <xf numFmtId="3" fontId="0" fillId="2" borderId="0" xfId="0" applyNumberFormat="1" applyFill="1"/>
    <xf numFmtId="0" fontId="9" fillId="0" borderId="0" xfId="0" applyFont="1"/>
    <xf numFmtId="0" fontId="9" fillId="0" borderId="0" xfId="0" applyFont="1"/>
    <xf numFmtId="0" fontId="9" fillId="0" borderId="0" xfId="0" applyFont="1"/>
    <xf numFmtId="0" fontId="2" fillId="0" borderId="0" xfId="0" applyFont="1"/>
    <xf numFmtId="164" fontId="0" fillId="0" borderId="0" xfId="0" applyNumberFormat="1" applyAlignment="1">
      <alignment horizontal="right"/>
    </xf>
    <xf numFmtId="3" fontId="2" fillId="0" borderId="0" xfId="0" applyNumberFormat="1" applyFont="1"/>
    <xf numFmtId="0" fontId="0" fillId="0" borderId="6" xfId="0" applyBorder="1" applyAlignment="1"/>
    <xf numFmtId="0" fontId="0" fillId="0" borderId="0" xfId="0" applyAlignment="1"/>
    <xf numFmtId="0" fontId="0" fillId="0" borderId="7" xfId="0" applyBorder="1" applyAlignment="1"/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0" borderId="11" xfId="0" applyFont="1" applyBorder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Euro" xfId="1"/>
    <cellStyle name="Incorrecto" xfId="9" builtinId="27" customBuiltin="1"/>
    <cellStyle name="Neutral" xfId="10" builtinId="28" customBuiltin="1"/>
    <cellStyle name="Normal" xfId="0" builtinId="0"/>
    <cellStyle name="Normal 2" xfId="2"/>
    <cellStyle name="Normal 3" xfId="43"/>
    <cellStyle name="Normal 4" xfId="45"/>
    <cellStyle name="Notas 2" xfId="44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60"/>
  <sheetViews>
    <sheetView topLeftCell="A30" workbookViewId="0">
      <pane xSplit="2" ySplit="2" topLeftCell="C125" activePane="bottomRight" state="frozen"/>
      <selection activeCell="A30" sqref="A30"/>
      <selection pane="topRight" activeCell="C30" sqref="C30"/>
      <selection pane="bottomLeft" activeCell="A32" sqref="A32"/>
      <selection pane="bottomRight" activeCell="C160" sqref="C160"/>
    </sheetView>
  </sheetViews>
  <sheetFormatPr baseColWidth="10" defaultColWidth="29.140625" defaultRowHeight="12" x14ac:dyDescent="0.2"/>
  <cols>
    <col min="1" max="1" width="11.42578125" style="4" customWidth="1"/>
    <col min="2" max="2" width="16.85546875" style="4" customWidth="1"/>
    <col min="3" max="3" width="10.140625" style="4" customWidth="1"/>
    <col min="4" max="4" width="11.28515625" style="4" customWidth="1"/>
    <col min="5" max="5" width="10.5703125" style="4" customWidth="1"/>
    <col min="6" max="6" width="9.140625" style="4" customWidth="1"/>
    <col min="7" max="7" width="9.28515625" style="4" customWidth="1"/>
    <col min="8" max="8" width="8.85546875" style="4" customWidth="1"/>
    <col min="9" max="9" width="9.42578125" style="4" customWidth="1"/>
    <col min="10" max="10" width="9.85546875" style="4" customWidth="1"/>
    <col min="11" max="11" width="8.5703125" style="4" customWidth="1"/>
    <col min="12" max="12" width="12.7109375" style="4" customWidth="1"/>
    <col min="13" max="13" width="9.28515625" style="4" customWidth="1"/>
    <col min="14" max="14" width="7.140625" style="4" customWidth="1"/>
    <col min="15" max="18" width="16.5703125" style="4" customWidth="1"/>
    <col min="19" max="19" width="11.5703125" style="4" customWidth="1"/>
    <col min="20" max="24" width="26.85546875" style="4" customWidth="1"/>
    <col min="25" max="25" width="13.28515625" style="4" customWidth="1"/>
    <col min="26" max="26" width="9.140625" style="4" customWidth="1"/>
    <col min="27" max="27" width="13" style="4" customWidth="1"/>
    <col min="28" max="29" width="19.42578125" style="4" customWidth="1"/>
    <col min="30" max="30" width="17" style="4" customWidth="1"/>
    <col min="31" max="31" width="21.7109375" style="4" customWidth="1"/>
    <col min="32" max="32" width="22.85546875" style="4" customWidth="1"/>
    <col min="33" max="33" width="11.85546875" style="4" customWidth="1"/>
    <col min="34" max="16384" width="29.140625" style="4"/>
  </cols>
  <sheetData>
    <row r="1" spans="1:33" x14ac:dyDescent="0.2">
      <c r="A1" s="4" t="s">
        <v>178</v>
      </c>
      <c r="E1" s="4" t="s">
        <v>2</v>
      </c>
    </row>
    <row r="2" spans="1:33" x14ac:dyDescent="0.2"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Y2" s="4" t="s">
        <v>13</v>
      </c>
      <c r="AA2" s="4" t="s">
        <v>0</v>
      </c>
    </row>
    <row r="3" spans="1:33" x14ac:dyDescent="0.2">
      <c r="B3" s="5">
        <v>36161</v>
      </c>
      <c r="C3" s="4">
        <v>1980</v>
      </c>
      <c r="D3" s="4">
        <v>4170</v>
      </c>
      <c r="E3" s="4">
        <v>7327</v>
      </c>
      <c r="F3" s="4">
        <v>5270</v>
      </c>
      <c r="G3" s="4">
        <v>6868</v>
      </c>
      <c r="H3" s="4">
        <v>4598</v>
      </c>
      <c r="I3" s="4">
        <f>G3+H3</f>
        <v>11466</v>
      </c>
      <c r="J3" s="3">
        <v>30213</v>
      </c>
      <c r="K3" s="4">
        <v>3839</v>
      </c>
      <c r="Y3" s="4">
        <v>3839</v>
      </c>
      <c r="AA3" s="3">
        <f>J3+Y3</f>
        <v>34052</v>
      </c>
      <c r="AB3" s="4">
        <f>SUM(J3:J8)</f>
        <v>253844</v>
      </c>
    </row>
    <row r="4" spans="1:33" x14ac:dyDescent="0.2">
      <c r="B4" s="5">
        <v>36192</v>
      </c>
      <c r="C4" s="6">
        <v>2308</v>
      </c>
      <c r="D4" s="6">
        <v>6216</v>
      </c>
      <c r="E4" s="6">
        <v>5625</v>
      </c>
      <c r="F4" s="6">
        <v>6719</v>
      </c>
      <c r="G4" s="6">
        <v>6537</v>
      </c>
      <c r="H4" s="6">
        <v>5372</v>
      </c>
      <c r="I4" s="4">
        <f t="shared" ref="I4:I14" si="0">G4+H4</f>
        <v>11909</v>
      </c>
      <c r="J4" s="7">
        <v>32777</v>
      </c>
      <c r="K4" s="6">
        <v>4005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>
        <v>4005</v>
      </c>
      <c r="Z4" s="6"/>
      <c r="AA4" s="7">
        <v>36782</v>
      </c>
      <c r="AB4" s="4">
        <f>SUM(J9:J14)</f>
        <v>351123</v>
      </c>
    </row>
    <row r="5" spans="1:33" x14ac:dyDescent="0.2">
      <c r="B5" s="5">
        <v>36220</v>
      </c>
      <c r="C5" s="8">
        <v>4269</v>
      </c>
      <c r="D5" s="8">
        <v>11442</v>
      </c>
      <c r="E5" s="8">
        <v>6020</v>
      </c>
      <c r="F5" s="8">
        <v>12262</v>
      </c>
      <c r="G5" s="8">
        <v>9209</v>
      </c>
      <c r="H5" s="8">
        <v>3891</v>
      </c>
      <c r="I5" s="4">
        <f t="shared" si="0"/>
        <v>13100</v>
      </c>
      <c r="J5" s="7">
        <v>47093</v>
      </c>
      <c r="K5" s="4">
        <v>4588</v>
      </c>
      <c r="Y5" s="4">
        <v>4588</v>
      </c>
      <c r="AA5" s="3">
        <v>51681</v>
      </c>
      <c r="AB5" s="4">
        <f>SUM(J3:J14)</f>
        <v>604967</v>
      </c>
    </row>
    <row r="6" spans="1:33" x14ac:dyDescent="0.2">
      <c r="B6" s="5">
        <v>36251</v>
      </c>
      <c r="C6" s="4">
        <v>2944</v>
      </c>
      <c r="D6" s="4">
        <v>9418</v>
      </c>
      <c r="E6" s="4">
        <v>6985</v>
      </c>
      <c r="F6" s="4">
        <v>10181</v>
      </c>
      <c r="G6" s="4">
        <v>11615</v>
      </c>
      <c r="H6" s="4">
        <v>9298</v>
      </c>
      <c r="I6" s="4">
        <f t="shared" si="0"/>
        <v>20913</v>
      </c>
      <c r="J6" s="3">
        <v>50441</v>
      </c>
      <c r="K6" s="4">
        <v>3277</v>
      </c>
      <c r="Y6" s="4">
        <v>3277</v>
      </c>
      <c r="AA6" s="3">
        <v>53718</v>
      </c>
    </row>
    <row r="7" spans="1:33" x14ac:dyDescent="0.2">
      <c r="B7" s="5">
        <v>36281</v>
      </c>
      <c r="C7" s="4">
        <v>3410</v>
      </c>
      <c r="D7" s="4">
        <v>8926</v>
      </c>
      <c r="E7" s="4">
        <v>7175</v>
      </c>
      <c r="F7" s="4">
        <v>10437</v>
      </c>
      <c r="G7" s="4">
        <v>10678</v>
      </c>
      <c r="H7" s="4">
        <v>13230</v>
      </c>
      <c r="I7" s="4">
        <f t="shared" si="0"/>
        <v>23908</v>
      </c>
      <c r="J7" s="3">
        <v>53856</v>
      </c>
      <c r="K7" s="4">
        <v>3337</v>
      </c>
      <c r="Y7" s="4">
        <v>3337</v>
      </c>
      <c r="AA7" s="3">
        <v>57193</v>
      </c>
    </row>
    <row r="8" spans="1:33" x14ac:dyDescent="0.2">
      <c r="B8" s="5">
        <v>36312</v>
      </c>
      <c r="C8" s="4">
        <v>3117</v>
      </c>
      <c r="D8" s="4">
        <v>10338</v>
      </c>
      <c r="E8" s="4">
        <v>5951</v>
      </c>
      <c r="F8" s="4">
        <v>9297</v>
      </c>
      <c r="G8" s="4">
        <v>9574</v>
      </c>
      <c r="H8" s="4">
        <v>1187</v>
      </c>
      <c r="I8" s="4">
        <f t="shared" si="0"/>
        <v>10761</v>
      </c>
      <c r="J8" s="3">
        <v>39464</v>
      </c>
      <c r="K8" s="4">
        <v>3920</v>
      </c>
      <c r="Y8" s="4">
        <v>3920</v>
      </c>
      <c r="AA8" s="3">
        <v>43384</v>
      </c>
    </row>
    <row r="9" spans="1:33" x14ac:dyDescent="0.2">
      <c r="B9" s="5">
        <v>36342</v>
      </c>
      <c r="C9" s="4">
        <v>4140</v>
      </c>
      <c r="D9" s="4">
        <v>13619</v>
      </c>
      <c r="E9" s="4">
        <v>8620</v>
      </c>
      <c r="F9" s="4">
        <v>7033</v>
      </c>
      <c r="G9" s="4">
        <v>10574</v>
      </c>
      <c r="H9" s="4">
        <v>3696</v>
      </c>
      <c r="I9" s="4">
        <f t="shared" si="0"/>
        <v>14270</v>
      </c>
      <c r="J9" s="3">
        <v>47682</v>
      </c>
      <c r="K9" s="4">
        <v>4774</v>
      </c>
      <c r="Y9" s="4">
        <v>4774</v>
      </c>
      <c r="AA9" s="3">
        <v>52456</v>
      </c>
    </row>
    <row r="10" spans="1:33" x14ac:dyDescent="0.2">
      <c r="B10" s="5">
        <v>36373</v>
      </c>
      <c r="C10" s="4">
        <v>19544</v>
      </c>
      <c r="D10" s="4">
        <v>24313</v>
      </c>
      <c r="E10" s="4">
        <v>12112</v>
      </c>
      <c r="F10" s="4">
        <v>20143</v>
      </c>
      <c r="G10" s="4">
        <f>15547+11837</f>
        <v>27384</v>
      </c>
      <c r="H10" s="4">
        <v>11690</v>
      </c>
      <c r="I10" s="4">
        <f t="shared" si="0"/>
        <v>39074</v>
      </c>
      <c r="J10" s="3">
        <v>115186</v>
      </c>
      <c r="K10" s="4">
        <v>5917</v>
      </c>
      <c r="Y10" s="4">
        <v>5917</v>
      </c>
      <c r="AA10" s="3">
        <v>121103</v>
      </c>
    </row>
    <row r="11" spans="1:33" x14ac:dyDescent="0.2">
      <c r="B11" s="5">
        <v>36404</v>
      </c>
      <c r="C11" s="4">
        <v>7197</v>
      </c>
      <c r="D11" s="4">
        <v>12331</v>
      </c>
      <c r="E11" s="4">
        <v>8249</v>
      </c>
      <c r="F11" s="4">
        <v>9061</v>
      </c>
      <c r="G11" s="4">
        <v>11419</v>
      </c>
      <c r="H11" s="4">
        <v>6282</v>
      </c>
      <c r="I11" s="4">
        <f t="shared" si="0"/>
        <v>17701</v>
      </c>
      <c r="J11" s="3">
        <v>54539</v>
      </c>
      <c r="K11" s="4">
        <v>5472</v>
      </c>
      <c r="Y11" s="4">
        <v>5472</v>
      </c>
      <c r="AA11" s="3">
        <v>60011</v>
      </c>
    </row>
    <row r="12" spans="1:33" x14ac:dyDescent="0.2">
      <c r="B12" s="5">
        <v>36434</v>
      </c>
      <c r="C12" s="4">
        <v>5399</v>
      </c>
      <c r="D12" s="4">
        <v>10113</v>
      </c>
      <c r="E12" s="4">
        <v>6896</v>
      </c>
      <c r="F12" s="4">
        <v>11358</v>
      </c>
      <c r="G12" s="4">
        <v>8912</v>
      </c>
      <c r="H12" s="4">
        <v>8539</v>
      </c>
      <c r="I12" s="4">
        <f t="shared" si="0"/>
        <v>17451</v>
      </c>
      <c r="J12" s="3">
        <v>51217</v>
      </c>
      <c r="K12" s="4">
        <v>3658</v>
      </c>
      <c r="Y12" s="4">
        <v>3658</v>
      </c>
      <c r="AA12" s="3">
        <v>54875</v>
      </c>
    </row>
    <row r="13" spans="1:33" x14ac:dyDescent="0.2">
      <c r="B13" s="5">
        <v>36465</v>
      </c>
      <c r="C13" s="4">
        <v>4285</v>
      </c>
      <c r="D13" s="4">
        <v>7422</v>
      </c>
      <c r="E13" s="4">
        <v>5100</v>
      </c>
      <c r="F13" s="4">
        <v>8354</v>
      </c>
      <c r="G13" s="4">
        <v>5901</v>
      </c>
      <c r="H13" s="4">
        <v>19992</v>
      </c>
      <c r="I13" s="4">
        <f t="shared" si="0"/>
        <v>25893</v>
      </c>
      <c r="J13" s="3">
        <v>51054</v>
      </c>
      <c r="K13" s="4">
        <v>3202</v>
      </c>
      <c r="Y13" s="4">
        <v>3202</v>
      </c>
      <c r="AA13" s="3">
        <v>54256</v>
      </c>
    </row>
    <row r="14" spans="1:33" x14ac:dyDescent="0.2">
      <c r="B14" s="5">
        <v>36495</v>
      </c>
      <c r="C14" s="4">
        <v>1884</v>
      </c>
      <c r="D14" s="4">
        <v>9608</v>
      </c>
      <c r="E14" s="4">
        <v>5190</v>
      </c>
      <c r="F14" s="4">
        <v>6756</v>
      </c>
      <c r="G14" s="4">
        <v>5695</v>
      </c>
      <c r="H14" s="4">
        <v>2312</v>
      </c>
      <c r="I14" s="4">
        <f t="shared" si="0"/>
        <v>8007</v>
      </c>
      <c r="J14" s="3">
        <v>31445</v>
      </c>
      <c r="K14" s="4">
        <v>3050</v>
      </c>
      <c r="Y14" s="4">
        <v>3050</v>
      </c>
      <c r="AA14" s="3">
        <v>34495</v>
      </c>
    </row>
    <row r="15" spans="1:33" ht="12.75" x14ac:dyDescent="0.2">
      <c r="AA15" s="9"/>
      <c r="AB15" s="3"/>
      <c r="AC15" s="3"/>
      <c r="AD15" s="3"/>
    </row>
    <row r="16" spans="1:33" x14ac:dyDescent="0.2">
      <c r="C16" s="4" t="s">
        <v>14</v>
      </c>
      <c r="D16" s="4" t="s">
        <v>15</v>
      </c>
      <c r="E16" s="4" t="s">
        <v>16</v>
      </c>
      <c r="F16" s="4" t="s">
        <v>17</v>
      </c>
      <c r="G16" s="4" t="s">
        <v>18</v>
      </c>
      <c r="H16" s="4" t="s">
        <v>19</v>
      </c>
      <c r="I16" s="4" t="s">
        <v>20</v>
      </c>
      <c r="J16" s="4" t="s">
        <v>21</v>
      </c>
      <c r="K16" s="4" t="s">
        <v>22</v>
      </c>
      <c r="L16" s="3" t="s">
        <v>23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AB16" s="3"/>
      <c r="AC16" s="3"/>
      <c r="AD16" s="3"/>
      <c r="AF16" s="2"/>
      <c r="AG16" s="10"/>
    </row>
    <row r="17" spans="1:33" x14ac:dyDescent="0.2">
      <c r="B17" s="5">
        <v>36526</v>
      </c>
      <c r="C17" s="10">
        <v>2221</v>
      </c>
      <c r="D17" s="10">
        <v>3282</v>
      </c>
      <c r="E17" s="10">
        <v>10564</v>
      </c>
      <c r="F17" s="10">
        <v>6096</v>
      </c>
      <c r="G17" s="11" t="s">
        <v>24</v>
      </c>
      <c r="H17" s="10">
        <v>4119</v>
      </c>
      <c r="I17" s="10">
        <v>2224</v>
      </c>
      <c r="J17" s="10">
        <v>17948</v>
      </c>
      <c r="K17" s="10">
        <v>1002</v>
      </c>
      <c r="L17" s="10">
        <f>SUM(C17:K17)</f>
        <v>47456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>
        <f>SUM(L17:L22)</f>
        <v>474148</v>
      </c>
      <c r="Z17" s="10"/>
      <c r="AA17" s="18">
        <f>((Y17/AB3)-1)*100</f>
        <v>86.787160618332521</v>
      </c>
      <c r="AB17" s="12"/>
      <c r="AC17" s="10"/>
      <c r="AD17" s="13"/>
      <c r="AF17" s="2"/>
      <c r="AG17" s="10"/>
    </row>
    <row r="18" spans="1:33" x14ac:dyDescent="0.2">
      <c r="B18" s="5">
        <v>36557</v>
      </c>
      <c r="C18" s="10">
        <v>3405</v>
      </c>
      <c r="D18" s="10">
        <v>3686</v>
      </c>
      <c r="E18" s="10">
        <v>10769</v>
      </c>
      <c r="F18" s="10">
        <v>5781</v>
      </c>
      <c r="G18" s="11" t="s">
        <v>24</v>
      </c>
      <c r="H18" s="10">
        <v>603</v>
      </c>
      <c r="I18" s="11" t="s">
        <v>24</v>
      </c>
      <c r="J18" s="10">
        <v>21235</v>
      </c>
      <c r="K18" s="10">
        <v>671</v>
      </c>
      <c r="L18" s="10">
        <f t="shared" ref="L18:L28" si="1">SUM(C18:K18)</f>
        <v>46150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>
        <f>SUM(L23:L28)</f>
        <v>600077</v>
      </c>
      <c r="Z18" s="10"/>
      <c r="AA18" s="18">
        <f>((Y18/AB4)-1)*100</f>
        <v>70.902219450164196</v>
      </c>
      <c r="AB18" s="12"/>
      <c r="AC18" s="10"/>
      <c r="AD18" s="13"/>
      <c r="AF18" s="2"/>
      <c r="AG18" s="10"/>
    </row>
    <row r="19" spans="1:33" x14ac:dyDescent="0.2">
      <c r="B19" s="5">
        <v>36586</v>
      </c>
      <c r="C19" s="10">
        <v>4168</v>
      </c>
      <c r="D19" s="10">
        <v>6754</v>
      </c>
      <c r="E19" s="10">
        <v>18478</v>
      </c>
      <c r="F19" s="10">
        <v>5038</v>
      </c>
      <c r="G19" s="11" t="s">
        <v>24</v>
      </c>
      <c r="H19" s="10">
        <v>6981</v>
      </c>
      <c r="I19" s="10">
        <v>9622</v>
      </c>
      <c r="J19" s="10">
        <v>37702</v>
      </c>
      <c r="K19" s="10">
        <v>4031</v>
      </c>
      <c r="L19" s="10">
        <f t="shared" si="1"/>
        <v>92774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>
        <f>Y17+Y18</f>
        <v>1074225</v>
      </c>
      <c r="Z19" s="10"/>
      <c r="AA19" s="18">
        <f>((Y19/AB5)-1)*100</f>
        <v>77.567536741673521</v>
      </c>
      <c r="AB19" s="12"/>
      <c r="AC19" s="10"/>
      <c r="AD19" s="13"/>
      <c r="AF19" s="2"/>
      <c r="AG19" s="10"/>
    </row>
    <row r="20" spans="1:33" x14ac:dyDescent="0.2">
      <c r="B20" s="5">
        <v>36617</v>
      </c>
      <c r="C20" s="10">
        <v>7043</v>
      </c>
      <c r="D20" s="10">
        <v>10257</v>
      </c>
      <c r="E20" s="10">
        <v>19242</v>
      </c>
      <c r="F20" s="10">
        <v>9282</v>
      </c>
      <c r="G20" s="11" t="s">
        <v>24</v>
      </c>
      <c r="H20" s="10">
        <v>7289</v>
      </c>
      <c r="I20" s="10">
        <v>11750</v>
      </c>
      <c r="J20" s="10">
        <v>50061</v>
      </c>
      <c r="K20" s="10">
        <v>4352</v>
      </c>
      <c r="L20" s="10">
        <f t="shared" si="1"/>
        <v>119276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B20" s="12"/>
      <c r="AC20" s="10"/>
      <c r="AD20" s="13"/>
      <c r="AF20" s="2"/>
      <c r="AG20" s="10"/>
    </row>
    <row r="21" spans="1:33" x14ac:dyDescent="0.2">
      <c r="B21" s="5">
        <v>36647</v>
      </c>
      <c r="C21" s="10">
        <v>3864</v>
      </c>
      <c r="D21" s="10">
        <v>4159</v>
      </c>
      <c r="E21" s="10">
        <v>13292</v>
      </c>
      <c r="F21" s="10">
        <v>9779</v>
      </c>
      <c r="G21" s="11" t="s">
        <v>24</v>
      </c>
      <c r="H21" s="10">
        <v>7290</v>
      </c>
      <c r="I21" s="10">
        <v>11015</v>
      </c>
      <c r="J21" s="10">
        <v>40270</v>
      </c>
      <c r="K21" s="10">
        <v>4722</v>
      </c>
      <c r="L21" s="10">
        <f t="shared" si="1"/>
        <v>94391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B21" s="12"/>
      <c r="AC21" s="10"/>
      <c r="AD21" s="13"/>
    </row>
    <row r="22" spans="1:33" x14ac:dyDescent="0.2">
      <c r="B22" s="5">
        <v>36678</v>
      </c>
      <c r="C22" s="10">
        <v>5132</v>
      </c>
      <c r="D22" s="10">
        <v>5525</v>
      </c>
      <c r="E22" s="10">
        <v>12993</v>
      </c>
      <c r="F22" s="10">
        <v>7035</v>
      </c>
      <c r="G22" s="11" t="s">
        <v>24</v>
      </c>
      <c r="H22" s="10">
        <v>6257</v>
      </c>
      <c r="I22" s="10">
        <v>9685</v>
      </c>
      <c r="J22" s="10">
        <v>22724</v>
      </c>
      <c r="K22" s="10">
        <v>4750</v>
      </c>
      <c r="L22" s="10">
        <f t="shared" si="1"/>
        <v>74101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B22" s="12"/>
      <c r="AC22" s="10"/>
      <c r="AD22" s="13"/>
    </row>
    <row r="23" spans="1:33" x14ac:dyDescent="0.2">
      <c r="B23" s="5">
        <v>36708</v>
      </c>
      <c r="C23" s="10">
        <v>7831</v>
      </c>
      <c r="D23" s="10">
        <v>10095</v>
      </c>
      <c r="E23" s="10">
        <v>6357</v>
      </c>
      <c r="F23" s="10">
        <v>11546</v>
      </c>
      <c r="G23" s="11" t="s">
        <v>24</v>
      </c>
      <c r="H23" s="10">
        <v>2709</v>
      </c>
      <c r="I23" s="10">
        <v>6213</v>
      </c>
      <c r="J23" s="10">
        <v>19106</v>
      </c>
      <c r="K23" s="10">
        <v>7123</v>
      </c>
      <c r="L23" s="10">
        <f t="shared" si="1"/>
        <v>70980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B23" s="14"/>
      <c r="AC23" s="10"/>
      <c r="AD23" s="13"/>
    </row>
    <row r="24" spans="1:33" x14ac:dyDescent="0.2">
      <c r="B24" s="5">
        <v>36739</v>
      </c>
      <c r="C24" s="10">
        <v>19288</v>
      </c>
      <c r="D24" s="10">
        <v>25297</v>
      </c>
      <c r="E24" s="10">
        <v>21708</v>
      </c>
      <c r="F24" s="11" t="s">
        <v>24</v>
      </c>
      <c r="G24" s="11">
        <v>17998</v>
      </c>
      <c r="H24" s="10">
        <v>9475</v>
      </c>
      <c r="I24" s="10">
        <v>12985</v>
      </c>
      <c r="J24" s="10">
        <v>18730</v>
      </c>
      <c r="K24" s="10">
        <v>22227</v>
      </c>
      <c r="L24" s="10">
        <f t="shared" si="1"/>
        <v>147708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B24" s="14"/>
      <c r="AC24" s="10"/>
      <c r="AD24" s="13"/>
    </row>
    <row r="25" spans="1:33" x14ac:dyDescent="0.2">
      <c r="B25" s="5">
        <v>36770</v>
      </c>
      <c r="C25" s="10">
        <v>11591</v>
      </c>
      <c r="D25" s="10">
        <v>13501</v>
      </c>
      <c r="E25" s="10">
        <v>11769</v>
      </c>
      <c r="F25" s="10">
        <v>18737</v>
      </c>
      <c r="G25" s="11" t="s">
        <v>24</v>
      </c>
      <c r="H25" s="10">
        <v>7547</v>
      </c>
      <c r="I25" s="10">
        <v>10457</v>
      </c>
      <c r="J25" s="10">
        <v>25457</v>
      </c>
      <c r="K25" s="10">
        <v>29481</v>
      </c>
      <c r="L25" s="10">
        <f t="shared" si="1"/>
        <v>128540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B25" s="12"/>
      <c r="AC25" s="10"/>
      <c r="AD25" s="13"/>
    </row>
    <row r="26" spans="1:33" x14ac:dyDescent="0.2">
      <c r="B26" s="5">
        <v>36800</v>
      </c>
      <c r="C26" s="10">
        <v>5446</v>
      </c>
      <c r="D26" s="10">
        <v>5861</v>
      </c>
      <c r="E26" s="10">
        <v>8530</v>
      </c>
      <c r="F26" s="11" t="s">
        <v>24</v>
      </c>
      <c r="G26" s="11" t="s">
        <v>24</v>
      </c>
      <c r="H26" s="10">
        <v>4069</v>
      </c>
      <c r="I26" s="10">
        <v>12021</v>
      </c>
      <c r="J26" s="10">
        <v>30806</v>
      </c>
      <c r="K26" s="10">
        <v>35028</v>
      </c>
      <c r="L26" s="10">
        <f t="shared" si="1"/>
        <v>101761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B26" s="15"/>
      <c r="AD26" s="13"/>
    </row>
    <row r="27" spans="1:33" x14ac:dyDescent="0.2">
      <c r="B27" s="5">
        <v>36831</v>
      </c>
      <c r="C27" s="10">
        <v>4939</v>
      </c>
      <c r="D27" s="10">
        <v>13581</v>
      </c>
      <c r="E27" s="10">
        <v>12331</v>
      </c>
      <c r="F27" s="10">
        <v>9856</v>
      </c>
      <c r="G27" s="11">
        <v>3844</v>
      </c>
      <c r="H27" s="10">
        <v>5279</v>
      </c>
      <c r="I27" s="10">
        <v>10120</v>
      </c>
      <c r="J27" s="10">
        <v>7377</v>
      </c>
      <c r="K27" s="10">
        <v>4148</v>
      </c>
      <c r="L27" s="10">
        <f t="shared" si="1"/>
        <v>71475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3"/>
      <c r="AB27" s="16"/>
      <c r="AC27" s="16"/>
      <c r="AD27" s="17"/>
    </row>
    <row r="28" spans="1:33" x14ac:dyDescent="0.2">
      <c r="B28" s="5">
        <v>36861</v>
      </c>
      <c r="C28" s="10">
        <v>3342</v>
      </c>
      <c r="D28" s="10">
        <v>14026</v>
      </c>
      <c r="E28" s="10">
        <v>10670</v>
      </c>
      <c r="F28" s="10">
        <v>1270</v>
      </c>
      <c r="G28" s="11">
        <v>3122</v>
      </c>
      <c r="H28" s="10">
        <v>4269</v>
      </c>
      <c r="I28" s="10">
        <v>10549</v>
      </c>
      <c r="J28" s="10">
        <v>22983</v>
      </c>
      <c r="K28" s="10">
        <v>9382</v>
      </c>
      <c r="L28" s="10">
        <f t="shared" si="1"/>
        <v>79613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33" x14ac:dyDescent="0.2">
      <c r="B29" s="3"/>
      <c r="C29" s="16">
        <f t="shared" ref="C29:K29" si="2">SUM(C17:C28)</f>
        <v>78270</v>
      </c>
      <c r="D29" s="16">
        <f t="shared" si="2"/>
        <v>116024</v>
      </c>
      <c r="E29" s="16">
        <f t="shared" si="2"/>
        <v>156703</v>
      </c>
      <c r="F29" s="16">
        <f t="shared" si="2"/>
        <v>84420</v>
      </c>
      <c r="G29" s="16">
        <f t="shared" si="2"/>
        <v>24964</v>
      </c>
      <c r="H29" s="16">
        <f t="shared" si="2"/>
        <v>65887</v>
      </c>
      <c r="I29" s="16">
        <f t="shared" si="2"/>
        <v>106641</v>
      </c>
      <c r="J29" s="16">
        <f t="shared" si="2"/>
        <v>314399</v>
      </c>
      <c r="K29" s="19">
        <f t="shared" si="2"/>
        <v>126917</v>
      </c>
      <c r="L29" s="16">
        <f>SUM(L17:L28)</f>
        <v>1074225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33" ht="12" customHeight="1" x14ac:dyDescent="0.2">
      <c r="A30" s="4" t="s">
        <v>178</v>
      </c>
      <c r="H30" s="15"/>
      <c r="I30" s="15"/>
      <c r="J30" s="15"/>
      <c r="K30" s="15"/>
      <c r="L30" s="15"/>
      <c r="M30" s="15"/>
      <c r="N30" s="15"/>
      <c r="O30" s="15"/>
      <c r="AA30" s="9"/>
    </row>
    <row r="31" spans="1:33" ht="16.5" customHeight="1" x14ac:dyDescent="0.2">
      <c r="C31" s="4" t="s">
        <v>14</v>
      </c>
      <c r="D31" s="4" t="s">
        <v>15</v>
      </c>
      <c r="E31" s="4" t="s">
        <v>16</v>
      </c>
      <c r="F31" s="4" t="s">
        <v>17</v>
      </c>
      <c r="G31" s="4" t="s">
        <v>25</v>
      </c>
      <c r="H31" s="4" t="s">
        <v>18</v>
      </c>
      <c r="I31" s="4" t="s">
        <v>19</v>
      </c>
      <c r="J31" s="4" t="s">
        <v>20</v>
      </c>
      <c r="K31" s="4" t="s">
        <v>21</v>
      </c>
      <c r="L31" s="4" t="s">
        <v>22</v>
      </c>
      <c r="M31" s="4" t="s">
        <v>27</v>
      </c>
      <c r="N31" s="4" t="s">
        <v>28</v>
      </c>
      <c r="O31" s="4" t="s">
        <v>32</v>
      </c>
      <c r="P31" s="4" t="s">
        <v>33</v>
      </c>
      <c r="Q31" s="4" t="s">
        <v>57</v>
      </c>
      <c r="R31" s="4" t="s">
        <v>58</v>
      </c>
      <c r="S31" s="4" t="s">
        <v>59</v>
      </c>
      <c r="T31" s="4" t="s">
        <v>29</v>
      </c>
      <c r="U31" s="4" t="s">
        <v>61</v>
      </c>
      <c r="V31" s="4" t="s">
        <v>62</v>
      </c>
      <c r="W31" s="4" t="s">
        <v>63</v>
      </c>
      <c r="X31" s="4" t="s">
        <v>64</v>
      </c>
      <c r="Y31" s="3" t="s">
        <v>31</v>
      </c>
      <c r="Z31" s="3"/>
      <c r="AB31" s="3"/>
      <c r="AC31" s="3"/>
      <c r="AD31" s="3"/>
      <c r="AF31" s="2"/>
      <c r="AG31" s="10"/>
    </row>
    <row r="32" spans="1:33" x14ac:dyDescent="0.2">
      <c r="B32" s="4">
        <v>2002</v>
      </c>
      <c r="C32" s="10">
        <v>106861</v>
      </c>
      <c r="D32" s="10">
        <v>159073</v>
      </c>
      <c r="E32" s="10">
        <v>98196</v>
      </c>
      <c r="F32" s="10">
        <v>56003</v>
      </c>
      <c r="G32" s="10">
        <v>12330</v>
      </c>
      <c r="H32" s="10">
        <v>74155</v>
      </c>
      <c r="I32" s="10">
        <v>30082</v>
      </c>
      <c r="J32" s="10">
        <v>64337</v>
      </c>
      <c r="K32" s="10">
        <v>292415</v>
      </c>
      <c r="L32" s="10">
        <v>23917</v>
      </c>
      <c r="M32" s="10">
        <v>30860</v>
      </c>
      <c r="N32" s="10">
        <v>2345</v>
      </c>
      <c r="O32" s="10"/>
      <c r="P32" s="10"/>
      <c r="Q32" s="10"/>
      <c r="R32" s="10"/>
      <c r="S32" s="10"/>
      <c r="T32" s="10">
        <v>174500</v>
      </c>
      <c r="U32" s="10"/>
      <c r="V32" s="10"/>
      <c r="W32" s="10"/>
      <c r="X32" s="10"/>
      <c r="Y32" s="10">
        <v>950574</v>
      </c>
    </row>
    <row r="33" spans="1:25" x14ac:dyDescent="0.2">
      <c r="B33" s="4">
        <v>2003</v>
      </c>
      <c r="C33" s="10">
        <v>85570</v>
      </c>
      <c r="D33" s="10">
        <v>145042</v>
      </c>
      <c r="E33" s="10">
        <v>104654</v>
      </c>
      <c r="F33" s="10">
        <v>161458</v>
      </c>
      <c r="G33" s="10"/>
      <c r="H33" s="10"/>
      <c r="I33" s="10">
        <v>10260</v>
      </c>
      <c r="J33" s="10">
        <v>130678</v>
      </c>
      <c r="K33" s="10">
        <v>188208</v>
      </c>
      <c r="L33" s="10">
        <v>68012</v>
      </c>
      <c r="M33" s="10">
        <v>169583</v>
      </c>
      <c r="N33" s="10">
        <v>1215</v>
      </c>
      <c r="O33" s="10"/>
      <c r="P33" s="10"/>
      <c r="Q33" s="10"/>
      <c r="R33" s="10"/>
      <c r="S33" s="10"/>
      <c r="T33" s="10">
        <v>270000</v>
      </c>
      <c r="U33" s="10"/>
      <c r="V33" s="10"/>
      <c r="W33" s="10"/>
      <c r="X33" s="10"/>
      <c r="Y33" s="10">
        <v>1064680</v>
      </c>
    </row>
    <row r="34" spans="1:25" x14ac:dyDescent="0.2">
      <c r="B34" s="4">
        <v>2004</v>
      </c>
      <c r="C34" s="10">
        <v>52453</v>
      </c>
      <c r="D34" s="10">
        <v>297716</v>
      </c>
      <c r="E34" s="10">
        <v>317428</v>
      </c>
      <c r="F34" s="10">
        <v>113689</v>
      </c>
      <c r="G34" s="10">
        <v>27809</v>
      </c>
      <c r="H34" s="10"/>
      <c r="I34" s="10"/>
      <c r="J34" s="10">
        <v>470831</v>
      </c>
      <c r="K34" s="10">
        <v>47687</v>
      </c>
      <c r="L34" s="10">
        <v>330288</v>
      </c>
      <c r="M34" s="10">
        <v>141233</v>
      </c>
      <c r="N34" s="10"/>
      <c r="O34" s="10"/>
      <c r="P34" s="10"/>
      <c r="Q34" s="10"/>
      <c r="R34" s="10"/>
      <c r="S34" s="10"/>
      <c r="T34" s="10">
        <v>386200</v>
      </c>
      <c r="U34" s="10"/>
      <c r="V34" s="10"/>
      <c r="W34" s="10"/>
      <c r="X34" s="10"/>
      <c r="Y34" s="10">
        <v>1799134</v>
      </c>
    </row>
    <row r="35" spans="1:25" x14ac:dyDescent="0.2">
      <c r="B35" s="4">
        <v>2005</v>
      </c>
      <c r="C35" s="10">
        <v>75910</v>
      </c>
      <c r="D35" s="10">
        <v>368126</v>
      </c>
      <c r="E35" s="10">
        <v>417058</v>
      </c>
      <c r="F35" s="11">
        <v>191486</v>
      </c>
      <c r="G35" s="10"/>
      <c r="H35" s="10"/>
      <c r="I35" s="10"/>
      <c r="J35" s="10">
        <v>649310</v>
      </c>
      <c r="K35" s="10">
        <v>63686</v>
      </c>
      <c r="L35" s="11">
        <v>173102</v>
      </c>
      <c r="M35" s="10">
        <v>227923</v>
      </c>
      <c r="N35" s="10"/>
      <c r="O35" s="10"/>
      <c r="P35" s="10"/>
      <c r="Q35" s="10"/>
      <c r="R35" s="10"/>
      <c r="S35" s="10"/>
      <c r="T35" s="10">
        <v>344000</v>
      </c>
      <c r="U35" s="10"/>
      <c r="V35" s="10"/>
      <c r="W35" s="10"/>
      <c r="X35" s="10"/>
      <c r="Y35" s="10">
        <v>2166601</v>
      </c>
    </row>
    <row r="36" spans="1:25" x14ac:dyDescent="0.2">
      <c r="B36" s="4">
        <v>2006</v>
      </c>
      <c r="C36" s="10">
        <v>94975</v>
      </c>
      <c r="D36" s="10">
        <v>125238</v>
      </c>
      <c r="E36" s="10">
        <v>318859</v>
      </c>
      <c r="F36" s="11">
        <v>106810</v>
      </c>
      <c r="G36" s="10">
        <v>6474</v>
      </c>
      <c r="H36" s="10"/>
      <c r="I36" s="10">
        <v>5484</v>
      </c>
      <c r="J36" s="10">
        <v>442822</v>
      </c>
      <c r="K36" s="10">
        <v>87997</v>
      </c>
      <c r="L36" s="10">
        <v>79659</v>
      </c>
      <c r="M36" s="10">
        <v>200881</v>
      </c>
      <c r="N36" s="10">
        <v>1796</v>
      </c>
      <c r="O36" s="10">
        <v>127326</v>
      </c>
      <c r="P36" s="10">
        <v>132935</v>
      </c>
      <c r="Q36" s="10">
        <v>36274</v>
      </c>
      <c r="R36" s="10">
        <v>10849</v>
      </c>
      <c r="S36" s="10"/>
      <c r="T36" s="10">
        <v>336000</v>
      </c>
      <c r="U36" s="10"/>
      <c r="V36" s="10"/>
      <c r="W36" s="10"/>
      <c r="X36" s="10"/>
      <c r="Y36" s="10">
        <v>1778379</v>
      </c>
    </row>
    <row r="37" spans="1:25" x14ac:dyDescent="0.2">
      <c r="B37" s="4">
        <v>2007</v>
      </c>
      <c r="C37" s="10">
        <v>56889</v>
      </c>
      <c r="D37" s="10">
        <v>47876</v>
      </c>
      <c r="E37" s="10">
        <v>286508</v>
      </c>
      <c r="F37" s="10">
        <v>115142</v>
      </c>
      <c r="G37" s="10">
        <v>9215</v>
      </c>
      <c r="H37" s="10">
        <v>0</v>
      </c>
      <c r="I37" s="10">
        <v>0</v>
      </c>
      <c r="J37" s="10">
        <v>427501</v>
      </c>
      <c r="K37" s="10">
        <v>0</v>
      </c>
      <c r="L37" s="10">
        <v>8946</v>
      </c>
      <c r="M37" s="10">
        <v>212116</v>
      </c>
      <c r="N37" s="10">
        <v>0</v>
      </c>
      <c r="O37" s="10">
        <v>127738</v>
      </c>
      <c r="P37" s="10">
        <v>147152</v>
      </c>
      <c r="Q37" s="10">
        <v>66374</v>
      </c>
      <c r="R37" s="10">
        <v>0</v>
      </c>
      <c r="S37" s="10">
        <v>105925</v>
      </c>
      <c r="T37" s="10">
        <v>0</v>
      </c>
      <c r="U37" s="10"/>
      <c r="V37" s="10"/>
      <c r="W37" s="10"/>
      <c r="X37" s="10"/>
      <c r="Y37" s="10">
        <v>1611382</v>
      </c>
    </row>
    <row r="38" spans="1:25" x14ac:dyDescent="0.2">
      <c r="B38" s="4">
        <v>2008</v>
      </c>
      <c r="C38" s="10">
        <v>68119</v>
      </c>
      <c r="D38" s="10">
        <v>53116</v>
      </c>
      <c r="E38" s="10">
        <v>231832</v>
      </c>
      <c r="F38" s="10"/>
      <c r="G38" s="10"/>
      <c r="H38" s="34"/>
      <c r="I38" s="10"/>
      <c r="J38" s="10">
        <v>221540</v>
      </c>
      <c r="K38" s="10"/>
      <c r="L38" s="10"/>
      <c r="M38" s="10">
        <v>256166</v>
      </c>
      <c r="N38" s="10">
        <v>56584</v>
      </c>
      <c r="O38" s="10">
        <v>64120</v>
      </c>
      <c r="P38" s="10"/>
      <c r="Q38" s="10"/>
      <c r="R38" s="10"/>
      <c r="S38" s="10">
        <v>90246</v>
      </c>
      <c r="T38" s="10"/>
      <c r="U38" s="10">
        <v>22835</v>
      </c>
      <c r="V38" s="10">
        <v>29737</v>
      </c>
      <c r="W38" s="10">
        <v>57010</v>
      </c>
      <c r="X38" s="10">
        <v>24649</v>
      </c>
      <c r="Y38" s="10">
        <v>1176258</v>
      </c>
    </row>
    <row r="39" spans="1:25" x14ac:dyDescent="0.2">
      <c r="B39" s="4">
        <v>2009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>
        <v>304888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>
        <v>396343</v>
      </c>
    </row>
    <row r="40" spans="1:25" x14ac:dyDescent="0.2">
      <c r="B40" s="4">
        <v>2010</v>
      </c>
      <c r="C40" s="10"/>
      <c r="D40" s="10"/>
      <c r="E40" s="10"/>
      <c r="F40" s="10"/>
      <c r="I40" s="10"/>
      <c r="J40" s="10"/>
      <c r="K40" s="10"/>
      <c r="M40" s="10">
        <v>436570</v>
      </c>
    </row>
    <row r="41" spans="1:25" x14ac:dyDescent="0.2">
      <c r="B41" s="4">
        <v>2011</v>
      </c>
      <c r="C41" s="10"/>
      <c r="D41" s="10"/>
      <c r="E41" s="10"/>
      <c r="F41" s="18"/>
      <c r="I41" s="10"/>
      <c r="J41" s="10"/>
      <c r="K41" s="10"/>
      <c r="M41" s="10">
        <v>823584</v>
      </c>
    </row>
    <row r="42" spans="1:25" x14ac:dyDescent="0.2">
      <c r="C42" s="10"/>
      <c r="D42" s="10"/>
      <c r="E42" s="10"/>
      <c r="F42" s="18"/>
      <c r="I42" s="10"/>
      <c r="J42" s="10"/>
      <c r="K42" s="10"/>
    </row>
    <row r="43" spans="1:25" x14ac:dyDescent="0.2">
      <c r="C43" s="10"/>
      <c r="D43" s="10"/>
      <c r="E43" s="10"/>
      <c r="F43" s="8"/>
      <c r="I43" s="10"/>
      <c r="J43" s="10"/>
      <c r="K43" s="10"/>
    </row>
    <row r="44" spans="1:25" x14ac:dyDescent="0.2">
      <c r="A44" s="4" t="s">
        <v>178</v>
      </c>
      <c r="C44" s="10"/>
      <c r="D44" s="10"/>
      <c r="E44" s="10"/>
      <c r="F44" s="8"/>
      <c r="I44" s="10"/>
      <c r="J44" s="10"/>
      <c r="K44" s="10"/>
    </row>
    <row r="45" spans="1:25" x14ac:dyDescent="0.2">
      <c r="A45" s="4" t="s">
        <v>184</v>
      </c>
      <c r="C45" s="10"/>
      <c r="D45" s="10"/>
      <c r="E45" s="10"/>
      <c r="F45" s="8"/>
      <c r="I45" s="10"/>
      <c r="J45" s="10"/>
      <c r="K45" s="10"/>
    </row>
    <row r="46" spans="1:25" x14ac:dyDescent="0.2">
      <c r="A46" s="72" t="s">
        <v>185</v>
      </c>
      <c r="C46" s="10"/>
      <c r="D46" s="10"/>
      <c r="E46" s="10"/>
      <c r="F46" s="8"/>
      <c r="I46" s="10"/>
      <c r="J46" s="10"/>
      <c r="K46" s="10"/>
    </row>
    <row r="47" spans="1:25" x14ac:dyDescent="0.2">
      <c r="A47" s="72"/>
      <c r="C47" s="10"/>
      <c r="D47" s="10"/>
      <c r="E47" s="10"/>
      <c r="F47" s="8"/>
      <c r="I47" s="10"/>
      <c r="J47" s="10"/>
      <c r="K47" s="10"/>
    </row>
    <row r="48" spans="1:25" x14ac:dyDescent="0.2">
      <c r="C48" s="4" t="s">
        <v>27</v>
      </c>
      <c r="D48" s="10"/>
      <c r="E48" s="10"/>
      <c r="F48" s="8"/>
    </row>
    <row r="49" spans="2:6" x14ac:dyDescent="0.2">
      <c r="C49" s="4" t="s">
        <v>174</v>
      </c>
      <c r="D49" s="10" t="s">
        <v>175</v>
      </c>
      <c r="E49" s="10"/>
      <c r="F49" s="8"/>
    </row>
    <row r="50" spans="2:6" x14ac:dyDescent="0.2">
      <c r="B50" s="5">
        <v>39814</v>
      </c>
      <c r="C50" s="10">
        <v>4432</v>
      </c>
      <c r="D50" s="10">
        <v>13643</v>
      </c>
      <c r="E50" s="8"/>
      <c r="F50" s="8"/>
    </row>
    <row r="51" spans="2:6" x14ac:dyDescent="0.2">
      <c r="B51" s="5">
        <v>39845</v>
      </c>
      <c r="C51" s="10">
        <v>5253</v>
      </c>
      <c r="D51" s="10">
        <v>16939</v>
      </c>
      <c r="E51" s="8"/>
      <c r="F51" s="8"/>
    </row>
    <row r="52" spans="2:6" x14ac:dyDescent="0.2">
      <c r="B52" s="5">
        <v>39873</v>
      </c>
      <c r="C52" s="10">
        <v>7294</v>
      </c>
      <c r="D52" s="10">
        <v>25848</v>
      </c>
      <c r="E52" s="8"/>
      <c r="F52" s="8"/>
    </row>
    <row r="53" spans="2:6" x14ac:dyDescent="0.2">
      <c r="B53" s="5">
        <v>39904</v>
      </c>
      <c r="C53" s="10">
        <v>9528</v>
      </c>
      <c r="D53" s="10">
        <v>30719</v>
      </c>
      <c r="E53" s="8"/>
      <c r="F53" s="8"/>
    </row>
    <row r="54" spans="2:6" x14ac:dyDescent="0.2">
      <c r="B54" s="5">
        <v>39934</v>
      </c>
      <c r="C54" s="10">
        <v>6531</v>
      </c>
      <c r="D54" s="10">
        <v>22552</v>
      </c>
      <c r="E54" s="8"/>
      <c r="F54" s="8"/>
    </row>
    <row r="55" spans="2:6" x14ac:dyDescent="0.2">
      <c r="B55" s="5">
        <v>39965</v>
      </c>
      <c r="C55" s="10">
        <v>5389</v>
      </c>
      <c r="D55" s="10">
        <v>19862</v>
      </c>
      <c r="E55" s="8"/>
      <c r="F55" s="8"/>
    </row>
    <row r="56" spans="2:6" x14ac:dyDescent="0.2">
      <c r="B56" s="5">
        <v>39995</v>
      </c>
      <c r="C56" s="10">
        <v>6506</v>
      </c>
      <c r="D56" s="10">
        <v>22908</v>
      </c>
      <c r="E56" s="8"/>
      <c r="F56" s="8"/>
    </row>
    <row r="57" spans="2:6" x14ac:dyDescent="0.2">
      <c r="B57" s="5">
        <v>40026</v>
      </c>
      <c r="C57" s="10">
        <v>8580</v>
      </c>
      <c r="D57" s="10">
        <v>32830</v>
      </c>
      <c r="E57" s="8"/>
      <c r="F57" s="8"/>
    </row>
    <row r="58" spans="2:6" x14ac:dyDescent="0.2">
      <c r="B58" s="5">
        <v>40057</v>
      </c>
      <c r="C58" s="10">
        <v>11493</v>
      </c>
      <c r="D58" s="10">
        <v>50564</v>
      </c>
      <c r="E58" s="10"/>
      <c r="F58" s="18"/>
    </row>
    <row r="59" spans="2:6" x14ac:dyDescent="0.2">
      <c r="B59" s="5">
        <v>40087</v>
      </c>
      <c r="C59" s="10">
        <v>8112</v>
      </c>
      <c r="D59" s="10">
        <v>35548</v>
      </c>
    </row>
    <row r="60" spans="2:6" x14ac:dyDescent="0.2">
      <c r="B60" s="5">
        <v>40118</v>
      </c>
      <c r="C60" s="10">
        <v>5964</v>
      </c>
      <c r="D60" s="10">
        <v>19537</v>
      </c>
    </row>
    <row r="61" spans="2:6" x14ac:dyDescent="0.2">
      <c r="B61" s="5">
        <v>40148</v>
      </c>
      <c r="C61" s="10">
        <v>4151</v>
      </c>
      <c r="D61" s="10">
        <v>13938</v>
      </c>
    </row>
    <row r="62" spans="2:6" x14ac:dyDescent="0.2">
      <c r="B62" s="5">
        <v>40179</v>
      </c>
      <c r="C62" s="10">
        <v>3428</v>
      </c>
      <c r="D62" s="10">
        <v>11651</v>
      </c>
    </row>
    <row r="63" spans="2:6" x14ac:dyDescent="0.2">
      <c r="B63" s="5">
        <v>40210</v>
      </c>
      <c r="C63" s="10">
        <v>5026</v>
      </c>
      <c r="D63" s="10">
        <v>19496</v>
      </c>
    </row>
    <row r="64" spans="2:6" x14ac:dyDescent="0.2">
      <c r="B64" s="5">
        <v>40238</v>
      </c>
      <c r="C64" s="10">
        <v>6995</v>
      </c>
      <c r="D64" s="10">
        <v>24266</v>
      </c>
    </row>
    <row r="65" spans="2:4" x14ac:dyDescent="0.2">
      <c r="B65" s="5">
        <v>40269</v>
      </c>
      <c r="C65" s="10">
        <v>15335</v>
      </c>
      <c r="D65" s="10">
        <v>52734</v>
      </c>
    </row>
    <row r="66" spans="2:4" x14ac:dyDescent="0.2">
      <c r="B66" s="5">
        <v>40299</v>
      </c>
      <c r="C66" s="10">
        <v>9488</v>
      </c>
      <c r="D66" s="10">
        <v>37017</v>
      </c>
    </row>
    <row r="67" spans="2:4" x14ac:dyDescent="0.2">
      <c r="B67" s="5">
        <v>40330</v>
      </c>
      <c r="C67" s="10">
        <v>7153</v>
      </c>
      <c r="D67" s="10">
        <v>28581</v>
      </c>
    </row>
    <row r="68" spans="2:4" x14ac:dyDescent="0.2">
      <c r="B68" s="5">
        <v>40360</v>
      </c>
      <c r="C68" s="10">
        <v>12866</v>
      </c>
      <c r="D68" s="10">
        <v>48735</v>
      </c>
    </row>
    <row r="69" spans="2:4" x14ac:dyDescent="0.2">
      <c r="B69" s="5">
        <v>40391</v>
      </c>
      <c r="C69" s="10">
        <v>14159</v>
      </c>
      <c r="D69" s="10">
        <v>71866</v>
      </c>
    </row>
    <row r="70" spans="2:4" x14ac:dyDescent="0.2">
      <c r="B70" s="5">
        <v>40422</v>
      </c>
      <c r="C70" s="10">
        <v>11287</v>
      </c>
      <c r="D70" s="10">
        <v>38696</v>
      </c>
    </row>
    <row r="71" spans="2:4" x14ac:dyDescent="0.2">
      <c r="B71" s="5">
        <v>40452</v>
      </c>
      <c r="C71" s="10">
        <v>11414</v>
      </c>
      <c r="D71" s="10">
        <v>44103</v>
      </c>
    </row>
    <row r="72" spans="2:4" x14ac:dyDescent="0.2">
      <c r="B72" s="5">
        <v>40483</v>
      </c>
      <c r="C72" s="10">
        <v>7711</v>
      </c>
      <c r="D72" s="10">
        <v>29341</v>
      </c>
    </row>
    <row r="73" spans="2:4" x14ac:dyDescent="0.2">
      <c r="B73" s="5">
        <v>40513</v>
      </c>
      <c r="C73" s="10">
        <v>6774</v>
      </c>
      <c r="D73" s="10">
        <v>30084</v>
      </c>
    </row>
    <row r="74" spans="2:4" x14ac:dyDescent="0.2">
      <c r="B74" s="5">
        <v>40544</v>
      </c>
      <c r="C74" s="10">
        <v>5965</v>
      </c>
      <c r="D74" s="10">
        <v>22665</v>
      </c>
    </row>
    <row r="75" spans="2:4" x14ac:dyDescent="0.2">
      <c r="B75" s="5">
        <v>40575</v>
      </c>
      <c r="C75" s="10">
        <v>8153</v>
      </c>
      <c r="D75" s="10">
        <v>29434</v>
      </c>
    </row>
    <row r="76" spans="2:4" x14ac:dyDescent="0.2">
      <c r="B76" s="5">
        <v>40603</v>
      </c>
      <c r="C76" s="10">
        <v>12139</v>
      </c>
      <c r="D76" s="10">
        <v>46360</v>
      </c>
    </row>
    <row r="77" spans="2:4" x14ac:dyDescent="0.2">
      <c r="B77" s="5">
        <v>40634</v>
      </c>
      <c r="C77" s="10">
        <v>23103</v>
      </c>
      <c r="D77" s="10">
        <v>77020</v>
      </c>
    </row>
    <row r="78" spans="2:4" x14ac:dyDescent="0.2">
      <c r="B78" s="5">
        <v>40664</v>
      </c>
      <c r="C78" s="10">
        <v>15485</v>
      </c>
      <c r="D78" s="10">
        <v>71612</v>
      </c>
    </row>
    <row r="79" spans="2:4" x14ac:dyDescent="0.2">
      <c r="B79" s="5">
        <v>40695</v>
      </c>
      <c r="C79" s="10">
        <v>9088</v>
      </c>
      <c r="D79" s="10">
        <v>48737</v>
      </c>
    </row>
    <row r="80" spans="2:4" x14ac:dyDescent="0.2">
      <c r="B80" s="5">
        <v>40725</v>
      </c>
      <c r="C80" s="10">
        <v>10493</v>
      </c>
      <c r="D80" s="10">
        <v>42901</v>
      </c>
    </row>
    <row r="81" spans="2:5" x14ac:dyDescent="0.2">
      <c r="B81" s="5">
        <v>40756</v>
      </c>
      <c r="C81" s="10">
        <v>28473</v>
      </c>
      <c r="D81" s="10">
        <v>138877</v>
      </c>
    </row>
    <row r="82" spans="2:5" x14ac:dyDescent="0.2">
      <c r="B82" s="5">
        <v>40787</v>
      </c>
      <c r="C82" s="10">
        <v>21350</v>
      </c>
      <c r="D82" s="10">
        <v>101946</v>
      </c>
    </row>
    <row r="83" spans="2:5" x14ac:dyDescent="0.2">
      <c r="B83" s="5">
        <v>40817</v>
      </c>
      <c r="C83" s="10">
        <v>16743</v>
      </c>
      <c r="D83" s="10">
        <v>79064</v>
      </c>
    </row>
    <row r="84" spans="2:5" x14ac:dyDescent="0.2">
      <c r="B84" s="5">
        <v>40848</v>
      </c>
      <c r="C84" s="10">
        <v>12972</v>
      </c>
      <c r="D84" s="10">
        <v>116182</v>
      </c>
    </row>
    <row r="85" spans="2:5" x14ac:dyDescent="0.2">
      <c r="B85" s="5">
        <v>40878</v>
      </c>
      <c r="C85" s="10">
        <v>11310</v>
      </c>
      <c r="D85" s="10">
        <v>48786</v>
      </c>
    </row>
    <row r="86" spans="2:5" x14ac:dyDescent="0.2">
      <c r="B86" s="5">
        <v>40909</v>
      </c>
      <c r="C86" s="10">
        <v>9488</v>
      </c>
      <c r="D86" s="10">
        <v>39369</v>
      </c>
      <c r="E86" s="10"/>
    </row>
    <row r="87" spans="2:5" x14ac:dyDescent="0.2">
      <c r="B87" s="5">
        <v>40940</v>
      </c>
      <c r="C87" s="10">
        <v>12804</v>
      </c>
      <c r="D87" s="10">
        <v>61452</v>
      </c>
      <c r="E87" s="10"/>
    </row>
    <row r="88" spans="2:5" x14ac:dyDescent="0.2">
      <c r="B88" s="5">
        <v>40969</v>
      </c>
      <c r="C88" s="10">
        <v>16396</v>
      </c>
      <c r="D88" s="10">
        <v>73691</v>
      </c>
      <c r="E88" s="10"/>
    </row>
    <row r="89" spans="2:5" x14ac:dyDescent="0.2">
      <c r="B89" s="5">
        <v>41000</v>
      </c>
      <c r="C89" s="10">
        <v>28913</v>
      </c>
      <c r="D89" s="10">
        <v>124763</v>
      </c>
      <c r="E89" s="10"/>
    </row>
    <row r="90" spans="2:5" x14ac:dyDescent="0.2">
      <c r="B90" s="5">
        <v>41030</v>
      </c>
      <c r="C90" s="10">
        <v>15931</v>
      </c>
      <c r="D90" s="10">
        <v>59235</v>
      </c>
      <c r="E90" s="10"/>
    </row>
    <row r="91" spans="2:5" x14ac:dyDescent="0.2">
      <c r="B91" s="5">
        <v>41061</v>
      </c>
      <c r="C91" s="10">
        <v>15863</v>
      </c>
      <c r="D91" s="10">
        <v>67059</v>
      </c>
      <c r="E91" s="10"/>
    </row>
    <row r="92" spans="2:5" x14ac:dyDescent="0.2">
      <c r="B92" s="5">
        <v>41091</v>
      </c>
      <c r="C92" s="10">
        <v>21171</v>
      </c>
      <c r="D92" s="10">
        <v>122135</v>
      </c>
      <c r="E92" s="10"/>
    </row>
    <row r="93" spans="2:5" x14ac:dyDescent="0.2">
      <c r="B93" s="5">
        <v>41122</v>
      </c>
      <c r="C93" s="10">
        <v>33505</v>
      </c>
      <c r="D93" s="10">
        <v>214713</v>
      </c>
      <c r="E93" s="10"/>
    </row>
    <row r="94" spans="2:5" x14ac:dyDescent="0.2">
      <c r="B94" s="5">
        <v>41153</v>
      </c>
      <c r="C94" s="10">
        <v>28284</v>
      </c>
      <c r="D94" s="10">
        <v>184895</v>
      </c>
      <c r="E94" s="10"/>
    </row>
    <row r="95" spans="2:5" x14ac:dyDescent="0.2">
      <c r="B95" s="5">
        <v>41183</v>
      </c>
      <c r="C95" s="10">
        <v>44140</v>
      </c>
      <c r="D95" s="10">
        <v>315437</v>
      </c>
      <c r="E95" s="10"/>
    </row>
    <row r="96" spans="2:5" x14ac:dyDescent="0.2">
      <c r="B96" s="5">
        <v>41214</v>
      </c>
      <c r="C96" s="10">
        <v>25759</v>
      </c>
      <c r="D96" s="10">
        <v>182121</v>
      </c>
      <c r="E96" s="10"/>
    </row>
    <row r="97" spans="2:5" x14ac:dyDescent="0.2">
      <c r="B97" s="5">
        <v>41244</v>
      </c>
      <c r="C97" s="10">
        <v>14261</v>
      </c>
      <c r="D97" s="10">
        <v>86889</v>
      </c>
      <c r="E97" s="10"/>
    </row>
    <row r="98" spans="2:5" x14ac:dyDescent="0.2">
      <c r="B98" s="5">
        <v>41275</v>
      </c>
      <c r="C98" s="10">
        <v>13205</v>
      </c>
      <c r="D98" s="10">
        <v>72502</v>
      </c>
      <c r="E98" s="10"/>
    </row>
    <row r="99" spans="2:5" x14ac:dyDescent="0.2">
      <c r="B99" s="5">
        <v>41306</v>
      </c>
      <c r="C99" s="10">
        <v>15087</v>
      </c>
      <c r="D99" s="10">
        <v>87076</v>
      </c>
      <c r="E99" s="10"/>
    </row>
    <row r="100" spans="2:5" x14ac:dyDescent="0.2">
      <c r="B100" s="5">
        <v>41334</v>
      </c>
      <c r="C100" s="10">
        <v>24384</v>
      </c>
      <c r="D100" s="10">
        <v>143406</v>
      </c>
      <c r="E100" s="10"/>
    </row>
    <row r="101" spans="2:5" x14ac:dyDescent="0.2">
      <c r="B101" s="5">
        <v>41365</v>
      </c>
      <c r="C101" s="10">
        <v>21311</v>
      </c>
      <c r="D101" s="10">
        <v>138604</v>
      </c>
      <c r="E101" s="10"/>
    </row>
    <row r="102" spans="2:5" x14ac:dyDescent="0.2">
      <c r="B102" s="5">
        <v>41395</v>
      </c>
      <c r="C102" s="10">
        <v>14947</v>
      </c>
      <c r="D102" s="10">
        <v>82690</v>
      </c>
      <c r="E102" s="10"/>
    </row>
    <row r="103" spans="2:5" x14ac:dyDescent="0.2">
      <c r="B103" s="5">
        <v>41426</v>
      </c>
      <c r="C103" s="10">
        <v>18885</v>
      </c>
      <c r="D103" s="10">
        <v>111810</v>
      </c>
      <c r="E103" s="10"/>
    </row>
    <row r="104" spans="2:5" x14ac:dyDescent="0.2">
      <c r="B104" s="5">
        <v>41456</v>
      </c>
      <c r="C104" s="10">
        <v>20710</v>
      </c>
      <c r="D104" s="10">
        <v>110802</v>
      </c>
      <c r="E104" s="10"/>
    </row>
    <row r="105" spans="2:5" x14ac:dyDescent="0.2">
      <c r="B105" s="5">
        <v>41487</v>
      </c>
      <c r="C105" s="10">
        <v>26752</v>
      </c>
      <c r="D105" s="10">
        <v>151700</v>
      </c>
      <c r="E105" s="10"/>
    </row>
    <row r="106" spans="2:5" x14ac:dyDescent="0.2">
      <c r="B106" s="5">
        <v>41518</v>
      </c>
      <c r="C106" s="10">
        <v>22236</v>
      </c>
      <c r="D106" s="10">
        <v>131844</v>
      </c>
      <c r="E106" s="10"/>
    </row>
    <row r="107" spans="2:5" x14ac:dyDescent="0.2">
      <c r="B107" s="5">
        <v>41548</v>
      </c>
      <c r="C107" s="10">
        <v>25027</v>
      </c>
      <c r="D107" s="10">
        <v>158183</v>
      </c>
      <c r="E107" s="10"/>
    </row>
    <row r="108" spans="2:5" x14ac:dyDescent="0.2">
      <c r="B108" s="5">
        <v>41579</v>
      </c>
      <c r="C108" s="10">
        <v>14371</v>
      </c>
      <c r="D108" s="10">
        <v>88181</v>
      </c>
      <c r="E108" s="10"/>
    </row>
    <row r="109" spans="2:5" x14ac:dyDescent="0.2">
      <c r="B109" s="5">
        <v>41609</v>
      </c>
      <c r="C109" s="10">
        <v>9654</v>
      </c>
      <c r="D109" s="10">
        <v>55775</v>
      </c>
      <c r="E109" s="10"/>
    </row>
    <row r="110" spans="2:5" x14ac:dyDescent="0.2">
      <c r="B110" s="5">
        <v>41640</v>
      </c>
      <c r="C110" s="10">
        <v>10014</v>
      </c>
      <c r="D110" s="10">
        <v>53996</v>
      </c>
      <c r="E110" s="10"/>
    </row>
    <row r="111" spans="2:5" x14ac:dyDescent="0.2">
      <c r="B111" s="5">
        <v>41671</v>
      </c>
      <c r="C111" s="10">
        <v>14414</v>
      </c>
      <c r="D111" s="10">
        <v>84307</v>
      </c>
      <c r="E111" s="10"/>
    </row>
    <row r="112" spans="2:5" x14ac:dyDescent="0.2">
      <c r="B112" s="5">
        <v>41699</v>
      </c>
      <c r="C112" s="10">
        <v>18851</v>
      </c>
      <c r="D112" s="10">
        <v>117740</v>
      </c>
      <c r="E112" s="10"/>
    </row>
    <row r="113" spans="2:5" x14ac:dyDescent="0.2">
      <c r="B113" s="5">
        <v>41730</v>
      </c>
      <c r="C113" s="10">
        <v>35965</v>
      </c>
      <c r="D113" s="10">
        <v>203143</v>
      </c>
      <c r="E113" s="10"/>
    </row>
    <row r="114" spans="2:5" x14ac:dyDescent="0.2">
      <c r="B114" s="5">
        <v>41760</v>
      </c>
      <c r="C114" s="10">
        <v>22822</v>
      </c>
      <c r="D114" s="10">
        <v>150995</v>
      </c>
      <c r="E114" s="10"/>
    </row>
    <row r="115" spans="2:5" x14ac:dyDescent="0.2">
      <c r="B115" s="5">
        <v>41791</v>
      </c>
      <c r="C115" s="10">
        <v>16377</v>
      </c>
      <c r="D115" s="10">
        <v>117459</v>
      </c>
      <c r="E115" s="10"/>
    </row>
    <row r="116" spans="2:5" x14ac:dyDescent="0.2">
      <c r="B116" s="5">
        <v>41821</v>
      </c>
      <c r="C116" s="10">
        <v>21657</v>
      </c>
      <c r="D116" s="10">
        <v>147769</v>
      </c>
      <c r="E116" s="10"/>
    </row>
    <row r="117" spans="2:5" x14ac:dyDescent="0.2">
      <c r="B117" s="5">
        <v>41852</v>
      </c>
      <c r="C117" s="10">
        <v>30425</v>
      </c>
      <c r="D117" s="10">
        <v>218188</v>
      </c>
      <c r="E117" s="10"/>
    </row>
    <row r="118" spans="2:5" x14ac:dyDescent="0.2">
      <c r="B118" s="5">
        <v>41883</v>
      </c>
      <c r="C118" s="10">
        <v>23058</v>
      </c>
      <c r="D118" s="10">
        <v>164833</v>
      </c>
      <c r="E118" s="10"/>
    </row>
    <row r="119" spans="2:5" x14ac:dyDescent="0.2">
      <c r="B119" s="5">
        <v>41913</v>
      </c>
      <c r="C119" s="10">
        <v>26256</v>
      </c>
      <c r="D119" s="10">
        <v>162397</v>
      </c>
      <c r="E119" s="10"/>
    </row>
    <row r="120" spans="2:5" x14ac:dyDescent="0.2">
      <c r="B120" s="5">
        <v>41944</v>
      </c>
      <c r="C120" s="10">
        <v>14469</v>
      </c>
      <c r="D120" s="10">
        <v>95324</v>
      </c>
      <c r="E120" s="10"/>
    </row>
    <row r="121" spans="2:5" x14ac:dyDescent="0.2">
      <c r="B121" s="5">
        <v>41974</v>
      </c>
      <c r="C121" s="10">
        <v>10989</v>
      </c>
      <c r="D121" s="10">
        <v>70800</v>
      </c>
      <c r="E121" s="10"/>
    </row>
    <row r="122" spans="2:5" x14ac:dyDescent="0.2">
      <c r="B122" s="5">
        <v>42005</v>
      </c>
      <c r="C122" s="10">
        <v>13402</v>
      </c>
      <c r="D122" s="10">
        <v>85626</v>
      </c>
      <c r="E122" s="10"/>
    </row>
    <row r="123" spans="2:5" x14ac:dyDescent="0.2">
      <c r="B123" s="5">
        <v>42036</v>
      </c>
      <c r="C123" s="10">
        <v>15907</v>
      </c>
      <c r="D123" s="10">
        <v>100020</v>
      </c>
      <c r="E123" s="10"/>
    </row>
    <row r="124" spans="2:5" x14ac:dyDescent="0.2">
      <c r="B124" s="5">
        <v>42064</v>
      </c>
      <c r="C124" s="10">
        <v>27503</v>
      </c>
      <c r="D124" s="10">
        <v>165557</v>
      </c>
      <c r="E124" s="10"/>
    </row>
    <row r="125" spans="2:5" x14ac:dyDescent="0.2">
      <c r="B125" s="5">
        <v>42095</v>
      </c>
      <c r="C125" s="10">
        <v>31552</v>
      </c>
      <c r="D125" s="10">
        <v>201799</v>
      </c>
      <c r="E125" s="10"/>
    </row>
    <row r="126" spans="2:5" x14ac:dyDescent="0.2">
      <c r="B126" s="5">
        <v>42125</v>
      </c>
      <c r="C126" s="10">
        <v>19465</v>
      </c>
      <c r="D126" s="10">
        <v>107966</v>
      </c>
      <c r="E126" s="10"/>
    </row>
    <row r="127" spans="2:5" x14ac:dyDescent="0.2">
      <c r="B127" s="5">
        <v>42156</v>
      </c>
      <c r="C127" s="10">
        <v>12061</v>
      </c>
      <c r="D127" s="10">
        <v>80203</v>
      </c>
      <c r="E127" s="10"/>
    </row>
    <row r="128" spans="2:5" x14ac:dyDescent="0.2">
      <c r="B128" s="5">
        <v>42186</v>
      </c>
      <c r="C128" s="10">
        <v>16062</v>
      </c>
      <c r="D128" s="10">
        <v>105432</v>
      </c>
      <c r="E128" s="10"/>
    </row>
    <row r="129" spans="2:5" x14ac:dyDescent="0.2">
      <c r="B129" s="5">
        <v>42217</v>
      </c>
      <c r="C129" s="10">
        <v>31780</v>
      </c>
      <c r="D129" s="10">
        <v>165717</v>
      </c>
      <c r="E129" s="10"/>
    </row>
    <row r="130" spans="2:5" x14ac:dyDescent="0.2">
      <c r="B130" s="5">
        <v>42248</v>
      </c>
      <c r="C130" s="10">
        <v>26214</v>
      </c>
      <c r="D130" s="10">
        <v>165812</v>
      </c>
      <c r="E130" s="10"/>
    </row>
    <row r="131" spans="2:5" x14ac:dyDescent="0.2">
      <c r="B131" s="5">
        <v>42278</v>
      </c>
      <c r="C131" s="10">
        <v>29566</v>
      </c>
      <c r="D131" s="10">
        <v>193913</v>
      </c>
      <c r="E131" s="10"/>
    </row>
    <row r="132" spans="2:5" x14ac:dyDescent="0.2">
      <c r="B132" s="5">
        <v>42309</v>
      </c>
      <c r="C132" s="10">
        <v>14018</v>
      </c>
      <c r="D132" s="10">
        <v>83506</v>
      </c>
      <c r="E132" s="10"/>
    </row>
    <row r="133" spans="2:5" x14ac:dyDescent="0.2">
      <c r="B133" s="5">
        <v>42339</v>
      </c>
      <c r="C133" s="10">
        <v>15687</v>
      </c>
      <c r="D133" s="10">
        <v>253217</v>
      </c>
      <c r="E133" s="10"/>
    </row>
    <row r="134" spans="2:5" x14ac:dyDescent="0.2">
      <c r="B134" s="5">
        <v>42370</v>
      </c>
      <c r="C134" s="10">
        <v>13606</v>
      </c>
      <c r="D134" s="10">
        <v>97555</v>
      </c>
      <c r="E134" s="10"/>
    </row>
    <row r="135" spans="2:5" x14ac:dyDescent="0.2">
      <c r="B135" s="5">
        <v>42401</v>
      </c>
      <c r="C135" s="10">
        <v>17121</v>
      </c>
      <c r="D135" s="10">
        <v>141709</v>
      </c>
      <c r="E135" s="10"/>
    </row>
    <row r="136" spans="2:5" x14ac:dyDescent="0.2">
      <c r="B136" s="5">
        <v>42430</v>
      </c>
      <c r="C136" s="10">
        <v>37202</v>
      </c>
      <c r="D136" s="10">
        <v>239181</v>
      </c>
      <c r="E136" s="10"/>
    </row>
    <row r="137" spans="2:5" x14ac:dyDescent="0.2">
      <c r="B137" s="5">
        <v>42461</v>
      </c>
      <c r="C137" s="10">
        <v>28638</v>
      </c>
      <c r="D137" s="10">
        <v>164218</v>
      </c>
      <c r="E137" s="10"/>
    </row>
    <row r="138" spans="2:5" x14ac:dyDescent="0.2">
      <c r="B138" s="5">
        <v>42491</v>
      </c>
      <c r="C138" s="10">
        <v>23544</v>
      </c>
      <c r="D138" s="10">
        <v>146785</v>
      </c>
      <c r="E138" s="10"/>
    </row>
    <row r="139" spans="2:5" x14ac:dyDescent="0.2">
      <c r="B139" s="5">
        <v>42522</v>
      </c>
      <c r="C139" s="10">
        <v>17881</v>
      </c>
      <c r="D139" s="10">
        <v>101642</v>
      </c>
      <c r="E139" s="10"/>
    </row>
    <row r="140" spans="2:5" x14ac:dyDescent="0.2">
      <c r="B140" s="5">
        <v>42552</v>
      </c>
      <c r="C140" s="10">
        <v>21104</v>
      </c>
      <c r="D140" s="10">
        <v>113590</v>
      </c>
      <c r="E140" s="10"/>
    </row>
    <row r="141" spans="2:5" x14ac:dyDescent="0.2">
      <c r="B141" s="5">
        <v>42583</v>
      </c>
      <c r="C141" s="10">
        <v>25223</v>
      </c>
      <c r="D141" s="10">
        <v>117830</v>
      </c>
      <c r="E141" s="10"/>
    </row>
    <row r="142" spans="2:5" x14ac:dyDescent="0.2">
      <c r="B142" s="5">
        <v>42614</v>
      </c>
      <c r="C142" s="10">
        <v>22043</v>
      </c>
      <c r="D142" s="10">
        <v>67753</v>
      </c>
      <c r="E142" s="10"/>
    </row>
    <row r="143" spans="2:5" x14ac:dyDescent="0.2">
      <c r="B143" s="5">
        <v>42644</v>
      </c>
      <c r="C143" s="10">
        <v>22321</v>
      </c>
      <c r="D143" s="10">
        <v>64987</v>
      </c>
      <c r="E143" s="10"/>
    </row>
    <row r="144" spans="2:5" x14ac:dyDescent="0.2">
      <c r="B144" s="5">
        <v>42675</v>
      </c>
      <c r="C144" s="10">
        <v>12689</v>
      </c>
      <c r="D144" s="10">
        <v>44056</v>
      </c>
      <c r="E144" s="10"/>
    </row>
    <row r="145" spans="2:5" x14ac:dyDescent="0.2">
      <c r="B145" s="5">
        <v>42705</v>
      </c>
      <c r="C145" s="10">
        <v>12622</v>
      </c>
      <c r="D145" s="10">
        <v>49152</v>
      </c>
      <c r="E145" s="10"/>
    </row>
    <row r="146" spans="2:5" x14ac:dyDescent="0.2">
      <c r="B146" s="5"/>
      <c r="C146" s="10"/>
      <c r="D146" s="10"/>
      <c r="E146" s="10"/>
    </row>
    <row r="147" spans="2:5" x14ac:dyDescent="0.2">
      <c r="B147" s="5"/>
      <c r="C147" s="10"/>
      <c r="D147" s="10"/>
      <c r="E147" s="10"/>
    </row>
    <row r="148" spans="2:5" x14ac:dyDescent="0.2">
      <c r="B148" s="5"/>
      <c r="C148" s="4" t="s">
        <v>27</v>
      </c>
      <c r="D148" s="10"/>
      <c r="E148" s="10"/>
    </row>
    <row r="149" spans="2:5" x14ac:dyDescent="0.2">
      <c r="B149" s="5"/>
      <c r="C149" s="4" t="s">
        <v>174</v>
      </c>
      <c r="D149" s="10" t="s">
        <v>175</v>
      </c>
    </row>
    <row r="150" spans="2:5" x14ac:dyDescent="0.2">
      <c r="B150" s="4">
        <v>2007</v>
      </c>
      <c r="C150" s="10">
        <v>64683</v>
      </c>
      <c r="D150" s="10">
        <v>212116</v>
      </c>
    </row>
    <row r="151" spans="2:5" x14ac:dyDescent="0.2">
      <c r="B151" s="4">
        <v>2008</v>
      </c>
      <c r="C151" s="10">
        <v>77784</v>
      </c>
      <c r="D151" s="10">
        <v>256166</v>
      </c>
    </row>
    <row r="152" spans="2:5" x14ac:dyDescent="0.2">
      <c r="B152" s="4">
        <v>2009</v>
      </c>
      <c r="C152" s="10">
        <v>83233</v>
      </c>
      <c r="D152" s="10">
        <v>304888</v>
      </c>
    </row>
    <row r="153" spans="2:5" x14ac:dyDescent="0.2">
      <c r="B153" s="4">
        <v>2010</v>
      </c>
      <c r="C153" s="10">
        <v>111636</v>
      </c>
      <c r="D153" s="10">
        <v>436570</v>
      </c>
    </row>
    <row r="154" spans="2:5" x14ac:dyDescent="0.2">
      <c r="B154" s="71">
        <v>2011</v>
      </c>
      <c r="C154" s="10">
        <v>175274</v>
      </c>
      <c r="D154" s="10">
        <v>823584</v>
      </c>
    </row>
    <row r="155" spans="2:5" x14ac:dyDescent="0.2">
      <c r="B155" s="4">
        <v>2012</v>
      </c>
      <c r="C155" s="10">
        <v>266515</v>
      </c>
      <c r="D155" s="10">
        <v>1531759</v>
      </c>
    </row>
    <row r="156" spans="2:5" x14ac:dyDescent="0.2">
      <c r="B156" s="71">
        <v>2013</v>
      </c>
      <c r="C156" s="10">
        <v>226569</v>
      </c>
      <c r="D156" s="10">
        <v>1332573</v>
      </c>
    </row>
    <row r="157" spans="2:5" x14ac:dyDescent="0.2">
      <c r="B157" s="4">
        <v>2014</v>
      </c>
      <c r="C157" s="10">
        <v>245297</v>
      </c>
      <c r="D157" s="10">
        <v>1586951</v>
      </c>
    </row>
    <row r="158" spans="2:5" x14ac:dyDescent="0.2">
      <c r="B158" s="4">
        <v>2015</v>
      </c>
      <c r="C158" s="10">
        <v>253217</v>
      </c>
      <c r="D158" s="10">
        <v>1708768</v>
      </c>
    </row>
    <row r="159" spans="2:5" x14ac:dyDescent="0.2">
      <c r="B159" s="4">
        <v>2016</v>
      </c>
      <c r="C159" s="10">
        <v>253994</v>
      </c>
      <c r="D159" s="10">
        <v>1348458</v>
      </c>
    </row>
    <row r="160" spans="2:5" x14ac:dyDescent="0.2">
      <c r="B160" s="4">
        <v>2017</v>
      </c>
      <c r="C160" s="10">
        <v>323730</v>
      </c>
      <c r="D160" s="10">
        <v>2007645</v>
      </c>
    </row>
  </sheetData>
  <phoneticPr fontId="8" type="noConversion"/>
  <pageMargins left="0.75" right="0.75" top="1" bottom="1" header="0" footer="0"/>
  <pageSetup paperSize="9" scale="32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C14" sqref="C14"/>
    </sheetView>
  </sheetViews>
  <sheetFormatPr baseColWidth="10" defaultRowHeight="12.75" x14ac:dyDescent="0.2"/>
  <cols>
    <col min="1" max="1" width="30.5703125" customWidth="1"/>
  </cols>
  <sheetData>
    <row r="1" spans="1:21" x14ac:dyDescent="0.2">
      <c r="A1" t="s">
        <v>191</v>
      </c>
      <c r="B1" s="9"/>
      <c r="E1" s="28"/>
    </row>
    <row r="2" spans="1:21" x14ac:dyDescent="0.2">
      <c r="A2" t="s">
        <v>192</v>
      </c>
      <c r="B2" s="9"/>
      <c r="E2" s="28"/>
    </row>
    <row r="3" spans="1:21" ht="25.5" x14ac:dyDescent="0.2">
      <c r="A3" s="75" t="s">
        <v>190</v>
      </c>
    </row>
    <row r="5" spans="1:21" x14ac:dyDescent="0.2">
      <c r="C5" t="s">
        <v>77</v>
      </c>
      <c r="D5" t="s">
        <v>65</v>
      </c>
      <c r="E5" t="s">
        <v>66</v>
      </c>
      <c r="F5" t="s">
        <v>68</v>
      </c>
      <c r="G5" t="s">
        <v>69</v>
      </c>
      <c r="H5" t="s">
        <v>70</v>
      </c>
      <c r="I5" t="s">
        <v>72</v>
      </c>
      <c r="J5" t="s">
        <v>176</v>
      </c>
      <c r="K5" s="9" t="s">
        <v>1</v>
      </c>
      <c r="L5" s="35" t="s">
        <v>177</v>
      </c>
      <c r="M5" t="s">
        <v>73</v>
      </c>
      <c r="N5" t="s">
        <v>74</v>
      </c>
      <c r="O5" t="s">
        <v>75</v>
      </c>
      <c r="P5" t="s">
        <v>76</v>
      </c>
      <c r="Q5" s="9" t="s">
        <v>79</v>
      </c>
      <c r="R5" s="35" t="s">
        <v>67</v>
      </c>
      <c r="S5" s="35" t="s">
        <v>71</v>
      </c>
      <c r="T5" s="9" t="s">
        <v>78</v>
      </c>
      <c r="U5" s="9" t="s">
        <v>95</v>
      </c>
    </row>
    <row r="6" spans="1:21" x14ac:dyDescent="0.2">
      <c r="B6" s="9">
        <v>2000</v>
      </c>
      <c r="C6">
        <v>1</v>
      </c>
      <c r="D6">
        <v>2</v>
      </c>
      <c r="E6">
        <v>0</v>
      </c>
      <c r="F6">
        <v>60</v>
      </c>
      <c r="G6">
        <v>1</v>
      </c>
      <c r="H6">
        <v>0</v>
      </c>
      <c r="I6">
        <v>0</v>
      </c>
      <c r="J6">
        <v>79</v>
      </c>
      <c r="K6">
        <v>88</v>
      </c>
      <c r="L6">
        <v>15</v>
      </c>
      <c r="M6">
        <v>0</v>
      </c>
      <c r="N6">
        <v>1</v>
      </c>
      <c r="O6">
        <v>0</v>
      </c>
      <c r="P6">
        <v>94</v>
      </c>
      <c r="Q6">
        <f>SUM(C6:P6)</f>
        <v>341</v>
      </c>
      <c r="R6" s="35">
        <v>0</v>
      </c>
      <c r="S6" s="35">
        <v>0</v>
      </c>
      <c r="T6">
        <v>510</v>
      </c>
      <c r="U6">
        <v>1170</v>
      </c>
    </row>
    <row r="7" spans="1:21" x14ac:dyDescent="0.2">
      <c r="B7" s="9">
        <v>2001</v>
      </c>
      <c r="C7">
        <v>1</v>
      </c>
      <c r="D7">
        <v>2</v>
      </c>
      <c r="E7">
        <v>0</v>
      </c>
      <c r="F7">
        <v>60</v>
      </c>
      <c r="G7">
        <v>1</v>
      </c>
      <c r="H7">
        <v>0</v>
      </c>
      <c r="I7">
        <v>0</v>
      </c>
      <c r="J7">
        <v>79</v>
      </c>
      <c r="K7">
        <v>87</v>
      </c>
      <c r="L7">
        <v>15</v>
      </c>
      <c r="M7">
        <v>0</v>
      </c>
      <c r="N7">
        <v>1</v>
      </c>
      <c r="O7">
        <v>0</v>
      </c>
      <c r="P7">
        <v>94</v>
      </c>
      <c r="Q7">
        <f t="shared" ref="Q7:Q13" si="0">SUM(C7:P7)</f>
        <v>340</v>
      </c>
      <c r="R7" s="35">
        <v>0</v>
      </c>
      <c r="S7" s="35">
        <v>0</v>
      </c>
      <c r="T7">
        <v>513</v>
      </c>
      <c r="U7">
        <v>1229</v>
      </c>
    </row>
    <row r="8" spans="1:21" x14ac:dyDescent="0.2">
      <c r="B8" s="9">
        <v>2002</v>
      </c>
      <c r="C8">
        <v>1</v>
      </c>
      <c r="D8">
        <v>2</v>
      </c>
      <c r="E8">
        <v>0</v>
      </c>
      <c r="F8">
        <v>60</v>
      </c>
      <c r="G8">
        <v>1</v>
      </c>
      <c r="H8">
        <v>0</v>
      </c>
      <c r="I8">
        <v>0</v>
      </c>
      <c r="J8">
        <v>79</v>
      </c>
      <c r="K8">
        <v>91</v>
      </c>
      <c r="L8">
        <v>15</v>
      </c>
      <c r="M8">
        <v>0</v>
      </c>
      <c r="N8">
        <v>1</v>
      </c>
      <c r="O8">
        <v>0</v>
      </c>
      <c r="P8">
        <v>96</v>
      </c>
      <c r="Q8">
        <f t="shared" si="0"/>
        <v>346</v>
      </c>
      <c r="R8" s="35">
        <v>0</v>
      </c>
      <c r="S8" s="35">
        <v>0</v>
      </c>
      <c r="T8">
        <v>521</v>
      </c>
      <c r="U8">
        <v>1280</v>
      </c>
    </row>
    <row r="9" spans="1:21" x14ac:dyDescent="0.2">
      <c r="B9" s="9">
        <v>2003</v>
      </c>
      <c r="C9">
        <v>1</v>
      </c>
      <c r="D9">
        <v>2</v>
      </c>
      <c r="E9">
        <v>0</v>
      </c>
      <c r="F9">
        <v>60</v>
      </c>
      <c r="G9">
        <v>1</v>
      </c>
      <c r="H9">
        <v>0</v>
      </c>
      <c r="I9">
        <v>0</v>
      </c>
      <c r="J9">
        <v>80</v>
      </c>
      <c r="K9">
        <v>92</v>
      </c>
      <c r="L9">
        <v>15</v>
      </c>
      <c r="M9">
        <v>0</v>
      </c>
      <c r="N9">
        <v>1</v>
      </c>
      <c r="O9">
        <v>0</v>
      </c>
      <c r="P9">
        <v>96</v>
      </c>
      <c r="Q9">
        <f t="shared" si="0"/>
        <v>348</v>
      </c>
      <c r="R9" s="35">
        <v>0</v>
      </c>
      <c r="S9" s="35">
        <v>0</v>
      </c>
      <c r="T9">
        <v>523</v>
      </c>
      <c r="U9">
        <v>1310</v>
      </c>
    </row>
    <row r="10" spans="1:21" x14ac:dyDescent="0.2">
      <c r="B10" s="9">
        <v>2006</v>
      </c>
      <c r="C10">
        <v>1</v>
      </c>
      <c r="D10">
        <v>2</v>
      </c>
      <c r="E10">
        <v>0</v>
      </c>
      <c r="F10">
        <v>64</v>
      </c>
      <c r="G10">
        <v>1</v>
      </c>
      <c r="H10">
        <v>0</v>
      </c>
      <c r="I10">
        <v>0</v>
      </c>
      <c r="J10">
        <v>79</v>
      </c>
      <c r="K10">
        <v>94</v>
      </c>
      <c r="L10">
        <v>16</v>
      </c>
      <c r="M10">
        <v>0</v>
      </c>
      <c r="N10">
        <v>1</v>
      </c>
      <c r="O10">
        <v>0</v>
      </c>
      <c r="P10">
        <v>93</v>
      </c>
      <c r="Q10">
        <f t="shared" si="0"/>
        <v>351</v>
      </c>
      <c r="R10" s="35">
        <v>0</v>
      </c>
      <c r="S10" s="35">
        <v>1</v>
      </c>
      <c r="T10">
        <v>530</v>
      </c>
      <c r="U10">
        <v>1414</v>
      </c>
    </row>
    <row r="11" spans="1:21" x14ac:dyDescent="0.2">
      <c r="B11" s="9">
        <v>2007</v>
      </c>
      <c r="C11">
        <v>1</v>
      </c>
      <c r="D11">
        <v>2</v>
      </c>
      <c r="E11">
        <v>0</v>
      </c>
      <c r="F11">
        <v>66</v>
      </c>
      <c r="G11">
        <v>1</v>
      </c>
      <c r="H11">
        <v>0</v>
      </c>
      <c r="I11">
        <v>0</v>
      </c>
      <c r="J11">
        <v>81</v>
      </c>
      <c r="K11">
        <v>112</v>
      </c>
      <c r="L11">
        <v>16</v>
      </c>
      <c r="M11">
        <v>0</v>
      </c>
      <c r="N11">
        <v>1</v>
      </c>
      <c r="O11">
        <v>0</v>
      </c>
      <c r="P11">
        <v>98</v>
      </c>
      <c r="Q11">
        <f t="shared" si="0"/>
        <v>378</v>
      </c>
      <c r="R11" s="35">
        <v>0</v>
      </c>
      <c r="S11" s="35">
        <v>1</v>
      </c>
      <c r="T11">
        <v>566</v>
      </c>
      <c r="U11">
        <v>1510</v>
      </c>
    </row>
    <row r="12" spans="1:21" x14ac:dyDescent="0.2">
      <c r="B12" s="9">
        <v>2008</v>
      </c>
      <c r="C12">
        <v>1</v>
      </c>
      <c r="D12">
        <v>2</v>
      </c>
      <c r="E12">
        <v>0</v>
      </c>
      <c r="F12">
        <v>66</v>
      </c>
      <c r="G12">
        <v>1</v>
      </c>
      <c r="H12">
        <v>0</v>
      </c>
      <c r="I12">
        <v>0</v>
      </c>
      <c r="J12">
        <v>81</v>
      </c>
      <c r="K12">
        <v>112</v>
      </c>
      <c r="L12">
        <v>16</v>
      </c>
      <c r="M12">
        <v>0</v>
      </c>
      <c r="N12">
        <v>1</v>
      </c>
      <c r="O12">
        <v>0</v>
      </c>
      <c r="P12">
        <v>97</v>
      </c>
      <c r="Q12">
        <f t="shared" si="0"/>
        <v>377</v>
      </c>
      <c r="R12" s="35">
        <v>0</v>
      </c>
      <c r="S12" s="35">
        <v>1</v>
      </c>
      <c r="T12">
        <v>568</v>
      </c>
      <c r="U12">
        <v>1552</v>
      </c>
    </row>
    <row r="13" spans="1:21" x14ac:dyDescent="0.2">
      <c r="B13" s="9">
        <v>2009</v>
      </c>
      <c r="C13">
        <v>1</v>
      </c>
      <c r="D13">
        <v>2</v>
      </c>
      <c r="E13">
        <v>0</v>
      </c>
      <c r="F13">
        <v>66</v>
      </c>
      <c r="G13">
        <v>1</v>
      </c>
      <c r="H13">
        <v>0</v>
      </c>
      <c r="I13">
        <v>0</v>
      </c>
      <c r="J13">
        <v>82</v>
      </c>
      <c r="K13">
        <v>119</v>
      </c>
      <c r="L13">
        <v>16</v>
      </c>
      <c r="M13">
        <v>0</v>
      </c>
      <c r="N13">
        <v>1</v>
      </c>
      <c r="O13">
        <v>0</v>
      </c>
      <c r="P13">
        <v>97</v>
      </c>
      <c r="Q13">
        <f t="shared" si="0"/>
        <v>385</v>
      </c>
      <c r="R13" s="35">
        <v>0</v>
      </c>
      <c r="S13" s="35">
        <v>1</v>
      </c>
      <c r="T13">
        <v>580</v>
      </c>
      <c r="U13">
        <v>1592</v>
      </c>
    </row>
    <row r="14" spans="1:21" x14ac:dyDescent="0.2">
      <c r="B14" s="9"/>
    </row>
    <row r="19" spans="2:2" x14ac:dyDescent="0.2">
      <c r="B19" t="str">
        <f>UPPER(B1)</f>
        <v/>
      </c>
    </row>
  </sheetData>
  <phoneticPr fontId="8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B14" sqref="B14"/>
    </sheetView>
  </sheetViews>
  <sheetFormatPr baseColWidth="10" defaultRowHeight="12.75" x14ac:dyDescent="0.2"/>
  <cols>
    <col min="1" max="1" width="29.85546875" customWidth="1"/>
  </cols>
  <sheetData>
    <row r="1" spans="1:21" x14ac:dyDescent="0.2">
      <c r="A1" t="s">
        <v>193</v>
      </c>
      <c r="B1" s="9"/>
    </row>
    <row r="2" spans="1:21" x14ac:dyDescent="0.2">
      <c r="A2" t="s">
        <v>194</v>
      </c>
      <c r="B2" s="9"/>
    </row>
    <row r="3" spans="1:21" ht="26.25" customHeight="1" x14ac:dyDescent="0.2">
      <c r="A3" s="75" t="s">
        <v>190</v>
      </c>
    </row>
    <row r="5" spans="1:21" x14ac:dyDescent="0.2">
      <c r="C5" t="s">
        <v>77</v>
      </c>
      <c r="D5" t="s">
        <v>65</v>
      </c>
      <c r="E5" t="s">
        <v>66</v>
      </c>
      <c r="F5" t="s">
        <v>68</v>
      </c>
      <c r="G5" t="s">
        <v>69</v>
      </c>
      <c r="H5" t="s">
        <v>70</v>
      </c>
      <c r="I5" t="s">
        <v>72</v>
      </c>
      <c r="J5" t="s">
        <v>176</v>
      </c>
      <c r="K5" s="9" t="s">
        <v>1</v>
      </c>
      <c r="L5" s="9" t="s">
        <v>177</v>
      </c>
      <c r="M5" t="s">
        <v>73</v>
      </c>
      <c r="N5" t="s">
        <v>74</v>
      </c>
      <c r="O5" t="s">
        <v>75</v>
      </c>
      <c r="P5" t="s">
        <v>76</v>
      </c>
      <c r="Q5" s="9" t="s">
        <v>79</v>
      </c>
      <c r="R5" s="35" t="s">
        <v>67</v>
      </c>
      <c r="S5" s="35" t="s">
        <v>71</v>
      </c>
      <c r="T5" s="9" t="s">
        <v>78</v>
      </c>
      <c r="U5" s="9" t="s">
        <v>95</v>
      </c>
    </row>
    <row r="6" spans="1:21" x14ac:dyDescent="0.2">
      <c r="B6" s="9">
        <v>2000</v>
      </c>
      <c r="C6">
        <v>17</v>
      </c>
      <c r="D6">
        <v>15</v>
      </c>
      <c r="E6">
        <v>1</v>
      </c>
      <c r="F6">
        <v>184</v>
      </c>
      <c r="G6">
        <v>9</v>
      </c>
      <c r="H6">
        <v>9</v>
      </c>
      <c r="I6">
        <v>4</v>
      </c>
      <c r="J6">
        <v>297</v>
      </c>
      <c r="K6">
        <v>402</v>
      </c>
      <c r="L6">
        <v>108</v>
      </c>
      <c r="M6">
        <v>2</v>
      </c>
      <c r="N6">
        <v>37</v>
      </c>
      <c r="O6">
        <v>0</v>
      </c>
      <c r="P6">
        <v>257</v>
      </c>
      <c r="Q6">
        <f>SUM(C6:P6)</f>
        <v>1342</v>
      </c>
      <c r="R6">
        <v>5</v>
      </c>
      <c r="S6">
        <v>8</v>
      </c>
      <c r="T6">
        <v>2406</v>
      </c>
      <c r="U6">
        <v>6853</v>
      </c>
    </row>
    <row r="7" spans="1:21" x14ac:dyDescent="0.2">
      <c r="B7" s="9">
        <v>2001</v>
      </c>
      <c r="C7">
        <v>17</v>
      </c>
      <c r="D7">
        <v>15</v>
      </c>
      <c r="E7">
        <v>1</v>
      </c>
      <c r="F7">
        <v>187</v>
      </c>
      <c r="G7">
        <v>9</v>
      </c>
      <c r="H7">
        <v>9</v>
      </c>
      <c r="I7">
        <v>4</v>
      </c>
      <c r="J7">
        <v>299</v>
      </c>
      <c r="K7">
        <v>404</v>
      </c>
      <c r="L7">
        <v>109</v>
      </c>
      <c r="M7">
        <v>2</v>
      </c>
      <c r="N7">
        <v>37</v>
      </c>
      <c r="O7">
        <v>0</v>
      </c>
      <c r="P7">
        <v>257</v>
      </c>
      <c r="Q7">
        <f t="shared" ref="Q7:Q13" si="0">SUM(C7:P7)</f>
        <v>1350</v>
      </c>
      <c r="R7">
        <v>5</v>
      </c>
      <c r="S7">
        <v>8</v>
      </c>
      <c r="T7">
        <v>2434</v>
      </c>
      <c r="U7">
        <v>7115</v>
      </c>
    </row>
    <row r="8" spans="1:21" x14ac:dyDescent="0.2">
      <c r="B8" s="9">
        <v>2002</v>
      </c>
      <c r="C8">
        <v>17</v>
      </c>
      <c r="D8">
        <v>15</v>
      </c>
      <c r="E8">
        <v>1</v>
      </c>
      <c r="F8">
        <v>188</v>
      </c>
      <c r="G8">
        <v>9</v>
      </c>
      <c r="H8">
        <v>10</v>
      </c>
      <c r="I8">
        <v>5</v>
      </c>
      <c r="J8">
        <v>300</v>
      </c>
      <c r="K8">
        <v>407</v>
      </c>
      <c r="L8">
        <v>109</v>
      </c>
      <c r="M8">
        <v>2</v>
      </c>
      <c r="N8">
        <v>37</v>
      </c>
      <c r="O8">
        <v>0</v>
      </c>
      <c r="P8">
        <v>259</v>
      </c>
      <c r="Q8">
        <f t="shared" si="0"/>
        <v>1359</v>
      </c>
      <c r="R8">
        <v>5</v>
      </c>
      <c r="S8">
        <v>8</v>
      </c>
      <c r="T8">
        <v>2456</v>
      </c>
      <c r="U8">
        <v>7272</v>
      </c>
    </row>
    <row r="9" spans="1:21" x14ac:dyDescent="0.2">
      <c r="B9" s="9">
        <v>2003</v>
      </c>
      <c r="C9">
        <v>17</v>
      </c>
      <c r="D9">
        <v>15</v>
      </c>
      <c r="E9">
        <v>1</v>
      </c>
      <c r="F9">
        <v>190</v>
      </c>
      <c r="G9">
        <v>9</v>
      </c>
      <c r="H9">
        <v>10</v>
      </c>
      <c r="I9">
        <v>5</v>
      </c>
      <c r="J9">
        <v>303</v>
      </c>
      <c r="K9">
        <v>410</v>
      </c>
      <c r="L9">
        <v>109</v>
      </c>
      <c r="M9">
        <v>2</v>
      </c>
      <c r="N9">
        <v>37</v>
      </c>
      <c r="O9">
        <v>0</v>
      </c>
      <c r="P9">
        <v>259</v>
      </c>
      <c r="Q9">
        <f t="shared" si="0"/>
        <v>1367</v>
      </c>
      <c r="R9">
        <v>5</v>
      </c>
      <c r="S9">
        <v>9</v>
      </c>
      <c r="T9">
        <v>2477</v>
      </c>
      <c r="U9">
        <v>7416</v>
      </c>
    </row>
    <row r="10" spans="1:21" x14ac:dyDescent="0.2">
      <c r="B10" s="9">
        <v>2006</v>
      </c>
      <c r="C10">
        <v>19</v>
      </c>
      <c r="D10">
        <v>16</v>
      </c>
      <c r="E10">
        <v>1</v>
      </c>
      <c r="F10">
        <v>193</v>
      </c>
      <c r="G10">
        <v>10</v>
      </c>
      <c r="H10">
        <v>10</v>
      </c>
      <c r="I10">
        <v>7</v>
      </c>
      <c r="J10">
        <v>313</v>
      </c>
      <c r="K10">
        <v>449</v>
      </c>
      <c r="L10">
        <v>111</v>
      </c>
      <c r="M10">
        <v>2</v>
      </c>
      <c r="N10">
        <v>39</v>
      </c>
      <c r="O10">
        <v>0</v>
      </c>
      <c r="P10">
        <v>264</v>
      </c>
      <c r="Q10">
        <f t="shared" si="0"/>
        <v>1434</v>
      </c>
      <c r="R10">
        <v>7</v>
      </c>
      <c r="S10">
        <v>13</v>
      </c>
      <c r="T10">
        <v>2607</v>
      </c>
      <c r="U10">
        <v>8119</v>
      </c>
    </row>
    <row r="11" spans="1:21" x14ac:dyDescent="0.2">
      <c r="B11" s="9">
        <v>2007</v>
      </c>
      <c r="C11">
        <v>19</v>
      </c>
      <c r="D11">
        <v>16</v>
      </c>
      <c r="E11">
        <v>1</v>
      </c>
      <c r="F11">
        <v>199</v>
      </c>
      <c r="G11">
        <v>12</v>
      </c>
      <c r="H11">
        <v>11</v>
      </c>
      <c r="I11">
        <v>9</v>
      </c>
      <c r="J11">
        <v>327</v>
      </c>
      <c r="K11">
        <v>472</v>
      </c>
      <c r="L11">
        <v>114</v>
      </c>
      <c r="M11">
        <v>4</v>
      </c>
      <c r="N11">
        <v>42</v>
      </c>
      <c r="O11">
        <v>0</v>
      </c>
      <c r="P11">
        <v>270</v>
      </c>
      <c r="Q11">
        <f t="shared" si="0"/>
        <v>1496</v>
      </c>
      <c r="R11">
        <v>8</v>
      </c>
      <c r="S11">
        <v>16</v>
      </c>
      <c r="T11">
        <v>2759</v>
      </c>
      <c r="U11">
        <v>8612</v>
      </c>
    </row>
    <row r="12" spans="1:21" x14ac:dyDescent="0.2">
      <c r="B12" s="9">
        <v>2008</v>
      </c>
      <c r="C12">
        <v>19</v>
      </c>
      <c r="D12">
        <v>16</v>
      </c>
      <c r="E12">
        <v>1</v>
      </c>
      <c r="F12">
        <v>199</v>
      </c>
      <c r="G12">
        <v>12</v>
      </c>
      <c r="H12">
        <v>11</v>
      </c>
      <c r="I12">
        <v>11</v>
      </c>
      <c r="J12">
        <v>330</v>
      </c>
      <c r="K12">
        <v>493</v>
      </c>
      <c r="L12">
        <v>119</v>
      </c>
      <c r="M12">
        <v>4</v>
      </c>
      <c r="N12">
        <v>44</v>
      </c>
      <c r="O12">
        <v>0</v>
      </c>
      <c r="P12">
        <v>271</v>
      </c>
      <c r="Q12">
        <f t="shared" si="0"/>
        <v>1530</v>
      </c>
      <c r="R12">
        <v>11</v>
      </c>
      <c r="S12">
        <v>17</v>
      </c>
      <c r="T12">
        <v>2813</v>
      </c>
      <c r="U12">
        <v>8784</v>
      </c>
    </row>
    <row r="13" spans="1:21" x14ac:dyDescent="0.2">
      <c r="B13" s="9">
        <v>2009</v>
      </c>
      <c r="C13">
        <v>19</v>
      </c>
      <c r="D13">
        <v>16</v>
      </c>
      <c r="E13">
        <v>1</v>
      </c>
      <c r="F13">
        <v>200</v>
      </c>
      <c r="G13">
        <v>12</v>
      </c>
      <c r="H13">
        <v>11</v>
      </c>
      <c r="I13">
        <v>11</v>
      </c>
      <c r="J13">
        <v>331</v>
      </c>
      <c r="K13">
        <v>501</v>
      </c>
      <c r="L13">
        <v>119</v>
      </c>
      <c r="M13">
        <v>4</v>
      </c>
      <c r="N13">
        <v>44</v>
      </c>
      <c r="O13">
        <v>0</v>
      </c>
      <c r="P13">
        <v>273</v>
      </c>
      <c r="Q13">
        <f t="shared" si="0"/>
        <v>1542</v>
      </c>
      <c r="R13">
        <v>11</v>
      </c>
      <c r="S13">
        <v>17</v>
      </c>
      <c r="T13">
        <v>2837</v>
      </c>
      <c r="U13">
        <v>8981</v>
      </c>
    </row>
    <row r="14" spans="1:21" x14ac:dyDescent="0.2">
      <c r="B14" s="9"/>
    </row>
    <row r="17" spans="3:3" x14ac:dyDescent="0.2">
      <c r="C17" t="str">
        <f>UPPER(B1)</f>
        <v/>
      </c>
    </row>
  </sheetData>
  <phoneticPr fontId="8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pane xSplit="2" ySplit="5" topLeftCell="K6" activePane="bottomRight" state="frozen"/>
      <selection pane="topRight" activeCell="C1" sqref="C1"/>
      <selection pane="bottomLeft" activeCell="A6" sqref="A6"/>
      <selection pane="bottomRight" activeCell="O42" sqref="O42"/>
    </sheetView>
  </sheetViews>
  <sheetFormatPr baseColWidth="10" defaultRowHeight="12.75" x14ac:dyDescent="0.2"/>
  <cols>
    <col min="1" max="1" width="30.42578125" customWidth="1"/>
    <col min="257" max="257" width="30.42578125" customWidth="1"/>
    <col min="513" max="513" width="30.42578125" customWidth="1"/>
    <col min="769" max="769" width="30.42578125" customWidth="1"/>
    <col min="1025" max="1025" width="30.42578125" customWidth="1"/>
    <col min="1281" max="1281" width="30.42578125" customWidth="1"/>
    <col min="1537" max="1537" width="30.42578125" customWidth="1"/>
    <col min="1793" max="1793" width="30.42578125" customWidth="1"/>
    <col min="2049" max="2049" width="30.42578125" customWidth="1"/>
    <col min="2305" max="2305" width="30.42578125" customWidth="1"/>
    <col min="2561" max="2561" width="30.42578125" customWidth="1"/>
    <col min="2817" max="2817" width="30.42578125" customWidth="1"/>
    <col min="3073" max="3073" width="30.42578125" customWidth="1"/>
    <col min="3329" max="3329" width="30.42578125" customWidth="1"/>
    <col min="3585" max="3585" width="30.42578125" customWidth="1"/>
    <col min="3841" max="3841" width="30.42578125" customWidth="1"/>
    <col min="4097" max="4097" width="30.42578125" customWidth="1"/>
    <col min="4353" max="4353" width="30.42578125" customWidth="1"/>
    <col min="4609" max="4609" width="30.42578125" customWidth="1"/>
    <col min="4865" max="4865" width="30.42578125" customWidth="1"/>
    <col min="5121" max="5121" width="30.42578125" customWidth="1"/>
    <col min="5377" max="5377" width="30.42578125" customWidth="1"/>
    <col min="5633" max="5633" width="30.42578125" customWidth="1"/>
    <col min="5889" max="5889" width="30.42578125" customWidth="1"/>
    <col min="6145" max="6145" width="30.42578125" customWidth="1"/>
    <col min="6401" max="6401" width="30.42578125" customWidth="1"/>
    <col min="6657" max="6657" width="30.42578125" customWidth="1"/>
    <col min="6913" max="6913" width="30.42578125" customWidth="1"/>
    <col min="7169" max="7169" width="30.42578125" customWidth="1"/>
    <col min="7425" max="7425" width="30.42578125" customWidth="1"/>
    <col min="7681" max="7681" width="30.42578125" customWidth="1"/>
    <col min="7937" max="7937" width="30.42578125" customWidth="1"/>
    <col min="8193" max="8193" width="30.42578125" customWidth="1"/>
    <col min="8449" max="8449" width="30.42578125" customWidth="1"/>
    <col min="8705" max="8705" width="30.42578125" customWidth="1"/>
    <col min="8961" max="8961" width="30.42578125" customWidth="1"/>
    <col min="9217" max="9217" width="30.42578125" customWidth="1"/>
    <col min="9473" max="9473" width="30.42578125" customWidth="1"/>
    <col min="9729" max="9729" width="30.42578125" customWidth="1"/>
    <col min="9985" max="9985" width="30.42578125" customWidth="1"/>
    <col min="10241" max="10241" width="30.42578125" customWidth="1"/>
    <col min="10497" max="10497" width="30.42578125" customWidth="1"/>
    <col min="10753" max="10753" width="30.42578125" customWidth="1"/>
    <col min="11009" max="11009" width="30.42578125" customWidth="1"/>
    <col min="11265" max="11265" width="30.42578125" customWidth="1"/>
    <col min="11521" max="11521" width="30.42578125" customWidth="1"/>
    <col min="11777" max="11777" width="30.42578125" customWidth="1"/>
    <col min="12033" max="12033" width="30.42578125" customWidth="1"/>
    <col min="12289" max="12289" width="30.42578125" customWidth="1"/>
    <col min="12545" max="12545" width="30.42578125" customWidth="1"/>
    <col min="12801" max="12801" width="30.42578125" customWidth="1"/>
    <col min="13057" max="13057" width="30.42578125" customWidth="1"/>
    <col min="13313" max="13313" width="30.42578125" customWidth="1"/>
    <col min="13569" max="13569" width="30.42578125" customWidth="1"/>
    <col min="13825" max="13825" width="30.42578125" customWidth="1"/>
    <col min="14081" max="14081" width="30.42578125" customWidth="1"/>
    <col min="14337" max="14337" width="30.42578125" customWidth="1"/>
    <col min="14593" max="14593" width="30.42578125" customWidth="1"/>
    <col min="14849" max="14849" width="30.42578125" customWidth="1"/>
    <col min="15105" max="15105" width="30.42578125" customWidth="1"/>
    <col min="15361" max="15361" width="30.42578125" customWidth="1"/>
    <col min="15617" max="15617" width="30.42578125" customWidth="1"/>
    <col min="15873" max="15873" width="30.42578125" customWidth="1"/>
    <col min="16129" max="16129" width="30.42578125" customWidth="1"/>
  </cols>
  <sheetData>
    <row r="1" spans="1:21" x14ac:dyDescent="0.2">
      <c r="A1" s="51" t="s">
        <v>195</v>
      </c>
      <c r="B1" s="9"/>
    </row>
    <row r="2" spans="1:21" x14ac:dyDescent="0.2">
      <c r="A2" s="51" t="s">
        <v>198</v>
      </c>
      <c r="B2" s="9"/>
    </row>
    <row r="3" spans="1:21" ht="28.5" customHeight="1" x14ac:dyDescent="0.2">
      <c r="A3" s="75" t="s">
        <v>190</v>
      </c>
    </row>
    <row r="5" spans="1:21" x14ac:dyDescent="0.2">
      <c r="C5" t="s">
        <v>77</v>
      </c>
      <c r="D5" t="s">
        <v>65</v>
      </c>
      <c r="E5" t="s">
        <v>66</v>
      </c>
      <c r="F5" t="s">
        <v>68</v>
      </c>
      <c r="G5" t="s">
        <v>69</v>
      </c>
      <c r="H5" t="s">
        <v>70</v>
      </c>
      <c r="I5" t="s">
        <v>72</v>
      </c>
      <c r="J5" t="s">
        <v>176</v>
      </c>
      <c r="K5" s="9" t="s">
        <v>1</v>
      </c>
      <c r="L5" s="85" t="s">
        <v>177</v>
      </c>
      <c r="M5" t="s">
        <v>73</v>
      </c>
      <c r="N5" t="s">
        <v>74</v>
      </c>
      <c r="O5" t="s">
        <v>75</v>
      </c>
      <c r="P5" t="s">
        <v>76</v>
      </c>
      <c r="Q5" s="9" t="s">
        <v>79</v>
      </c>
      <c r="R5" s="85" t="s">
        <v>67</v>
      </c>
      <c r="S5" s="85" t="s">
        <v>71</v>
      </c>
      <c r="T5" s="9" t="s">
        <v>78</v>
      </c>
      <c r="U5" s="9" t="s">
        <v>95</v>
      </c>
    </row>
    <row r="6" spans="1:21" x14ac:dyDescent="0.2">
      <c r="B6" s="9">
        <v>2000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2</v>
      </c>
      <c r="K6">
        <v>0</v>
      </c>
      <c r="L6">
        <v>2</v>
      </c>
      <c r="M6">
        <v>0</v>
      </c>
      <c r="N6">
        <v>0</v>
      </c>
      <c r="O6">
        <v>0</v>
      </c>
      <c r="P6">
        <v>1</v>
      </c>
      <c r="Q6">
        <f>SUM(C6:P6)</f>
        <v>6</v>
      </c>
      <c r="R6" s="85">
        <v>1</v>
      </c>
      <c r="S6" s="85">
        <v>0</v>
      </c>
      <c r="T6">
        <v>36</v>
      </c>
      <c r="U6">
        <v>162</v>
      </c>
    </row>
    <row r="7" spans="1:21" x14ac:dyDescent="0.2">
      <c r="B7" s="9">
        <v>2001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2</v>
      </c>
      <c r="K7">
        <v>0</v>
      </c>
      <c r="L7">
        <v>2</v>
      </c>
      <c r="M7">
        <v>0</v>
      </c>
      <c r="N7">
        <v>0</v>
      </c>
      <c r="O7">
        <v>0</v>
      </c>
      <c r="P7">
        <v>1</v>
      </c>
      <c r="Q7">
        <f t="shared" ref="Q7:Q23" si="0">SUM(C7:P7)</f>
        <v>6</v>
      </c>
      <c r="R7" s="85">
        <v>1</v>
      </c>
      <c r="S7" s="85">
        <v>0</v>
      </c>
      <c r="T7">
        <v>35</v>
      </c>
      <c r="U7">
        <v>164</v>
      </c>
    </row>
    <row r="8" spans="1:21" x14ac:dyDescent="0.2">
      <c r="B8" s="9">
        <v>2002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2</v>
      </c>
      <c r="K8">
        <v>0</v>
      </c>
      <c r="L8">
        <v>2</v>
      </c>
      <c r="M8">
        <v>0</v>
      </c>
      <c r="N8">
        <v>0</v>
      </c>
      <c r="O8">
        <v>0</v>
      </c>
      <c r="P8">
        <v>1</v>
      </c>
      <c r="Q8">
        <f t="shared" si="0"/>
        <v>6</v>
      </c>
      <c r="R8" s="85">
        <v>1</v>
      </c>
      <c r="S8" s="85">
        <v>0</v>
      </c>
      <c r="T8">
        <v>33</v>
      </c>
      <c r="U8">
        <v>162</v>
      </c>
    </row>
    <row r="9" spans="1:21" x14ac:dyDescent="0.2">
      <c r="B9" s="9">
        <v>2003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2</v>
      </c>
      <c r="K9">
        <v>0</v>
      </c>
      <c r="L9">
        <v>2</v>
      </c>
      <c r="M9">
        <v>0</v>
      </c>
      <c r="N9">
        <v>0</v>
      </c>
      <c r="O9">
        <v>0</v>
      </c>
      <c r="P9">
        <v>1</v>
      </c>
      <c r="Q9">
        <f t="shared" si="0"/>
        <v>6</v>
      </c>
      <c r="R9" s="85">
        <v>1</v>
      </c>
      <c r="S9" s="85">
        <v>0</v>
      </c>
      <c r="T9">
        <v>35</v>
      </c>
      <c r="U9">
        <v>186</v>
      </c>
    </row>
    <row r="10" spans="1:21" x14ac:dyDescent="0.2">
      <c r="B10" s="9">
        <v>2004</v>
      </c>
      <c r="C10">
        <v>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</v>
      </c>
      <c r="K10">
        <v>0</v>
      </c>
      <c r="L10">
        <v>1</v>
      </c>
      <c r="M10">
        <v>0</v>
      </c>
      <c r="N10">
        <v>0</v>
      </c>
      <c r="O10">
        <v>0</v>
      </c>
      <c r="P10">
        <v>1</v>
      </c>
      <c r="Q10">
        <f t="shared" si="0"/>
        <v>5</v>
      </c>
      <c r="R10" s="85">
        <v>1</v>
      </c>
      <c r="S10" s="85">
        <v>0</v>
      </c>
      <c r="T10">
        <v>33</v>
      </c>
      <c r="U10">
        <v>179</v>
      </c>
    </row>
    <row r="11" spans="1:21" x14ac:dyDescent="0.2">
      <c r="B11" s="9">
        <v>2005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2</v>
      </c>
      <c r="K11">
        <v>0</v>
      </c>
      <c r="L11">
        <v>1</v>
      </c>
      <c r="M11">
        <v>0</v>
      </c>
      <c r="N11">
        <v>0</v>
      </c>
      <c r="O11">
        <v>0</v>
      </c>
      <c r="P11">
        <v>1</v>
      </c>
      <c r="Q11">
        <f t="shared" si="0"/>
        <v>5</v>
      </c>
      <c r="R11" s="85">
        <v>1</v>
      </c>
      <c r="S11" s="85">
        <v>0</v>
      </c>
      <c r="T11">
        <v>33</v>
      </c>
      <c r="U11">
        <v>177</v>
      </c>
    </row>
    <row r="12" spans="1:21" x14ac:dyDescent="0.2">
      <c r="B12" s="9">
        <v>2006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2</v>
      </c>
      <c r="K12">
        <v>0</v>
      </c>
      <c r="L12">
        <v>1</v>
      </c>
      <c r="M12">
        <v>0</v>
      </c>
      <c r="N12">
        <v>0</v>
      </c>
      <c r="O12">
        <v>0</v>
      </c>
      <c r="P12">
        <v>1</v>
      </c>
      <c r="Q12">
        <f t="shared" si="0"/>
        <v>5</v>
      </c>
      <c r="R12" s="85">
        <v>1</v>
      </c>
      <c r="S12" s="85">
        <v>0</v>
      </c>
      <c r="T12">
        <v>32</v>
      </c>
      <c r="U12">
        <v>172</v>
      </c>
    </row>
    <row r="13" spans="1:21" x14ac:dyDescent="0.2">
      <c r="B13" s="9">
        <v>2007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1</v>
      </c>
      <c r="K13">
        <v>0</v>
      </c>
      <c r="L13">
        <v>1</v>
      </c>
      <c r="M13">
        <v>0</v>
      </c>
      <c r="N13">
        <v>0</v>
      </c>
      <c r="O13">
        <v>0</v>
      </c>
      <c r="P13">
        <v>1</v>
      </c>
      <c r="Q13">
        <f t="shared" si="0"/>
        <v>4</v>
      </c>
      <c r="R13" s="85">
        <v>1</v>
      </c>
      <c r="S13" s="85">
        <v>0</v>
      </c>
      <c r="T13">
        <v>30</v>
      </c>
      <c r="U13">
        <v>173</v>
      </c>
    </row>
    <row r="14" spans="1:21" x14ac:dyDescent="0.2">
      <c r="B14" s="9">
        <v>2008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1</v>
      </c>
      <c r="M14">
        <v>0</v>
      </c>
      <c r="N14">
        <v>0</v>
      </c>
      <c r="O14">
        <v>0</v>
      </c>
      <c r="P14">
        <v>1</v>
      </c>
      <c r="Q14">
        <f t="shared" si="0"/>
        <v>4</v>
      </c>
      <c r="R14" s="85">
        <v>1</v>
      </c>
      <c r="S14" s="85">
        <v>0</v>
      </c>
      <c r="T14">
        <v>31</v>
      </c>
      <c r="U14">
        <v>172</v>
      </c>
    </row>
    <row r="15" spans="1:21" x14ac:dyDescent="0.2">
      <c r="B15" s="9">
        <v>2009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1</v>
      </c>
      <c r="K15">
        <v>0</v>
      </c>
      <c r="L15">
        <v>1</v>
      </c>
      <c r="M15">
        <v>0</v>
      </c>
      <c r="N15">
        <v>0</v>
      </c>
      <c r="O15">
        <v>0</v>
      </c>
      <c r="P15">
        <v>1</v>
      </c>
      <c r="Q15">
        <f t="shared" si="0"/>
        <v>4</v>
      </c>
      <c r="R15" s="85">
        <v>1</v>
      </c>
      <c r="S15" s="85">
        <v>0</v>
      </c>
      <c r="T15">
        <v>30</v>
      </c>
      <c r="U15">
        <v>172</v>
      </c>
    </row>
    <row r="16" spans="1:21" x14ac:dyDescent="0.2">
      <c r="B16" s="9">
        <v>2010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1</v>
      </c>
      <c r="M16">
        <v>0</v>
      </c>
      <c r="N16">
        <v>0</v>
      </c>
      <c r="O16">
        <v>0</v>
      </c>
      <c r="P16">
        <v>1</v>
      </c>
      <c r="Q16">
        <f t="shared" si="0"/>
        <v>4</v>
      </c>
      <c r="R16">
        <v>1</v>
      </c>
      <c r="S16">
        <v>0</v>
      </c>
      <c r="T16">
        <v>30</v>
      </c>
      <c r="U16">
        <v>172</v>
      </c>
    </row>
    <row r="17" spans="2:21" x14ac:dyDescent="0.2">
      <c r="B17" s="9">
        <v>2011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  <c r="K17">
        <v>0</v>
      </c>
      <c r="L17">
        <v>1</v>
      </c>
      <c r="M17">
        <v>0</v>
      </c>
      <c r="N17">
        <v>0</v>
      </c>
      <c r="O17">
        <v>0</v>
      </c>
      <c r="P17">
        <v>1</v>
      </c>
      <c r="Q17">
        <f t="shared" si="0"/>
        <v>4</v>
      </c>
      <c r="R17">
        <v>1</v>
      </c>
      <c r="S17">
        <v>0</v>
      </c>
      <c r="T17">
        <v>32</v>
      </c>
      <c r="U17">
        <v>176</v>
      </c>
    </row>
    <row r="18" spans="2:21" x14ac:dyDescent="0.2">
      <c r="B18" s="9">
        <v>2012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1</v>
      </c>
      <c r="M18">
        <v>1</v>
      </c>
      <c r="N18">
        <v>0</v>
      </c>
      <c r="O18">
        <v>0</v>
      </c>
      <c r="P18">
        <v>1</v>
      </c>
      <c r="Q18">
        <f t="shared" si="0"/>
        <v>5</v>
      </c>
      <c r="R18">
        <v>1</v>
      </c>
      <c r="S18">
        <v>0</v>
      </c>
      <c r="T18">
        <v>34</v>
      </c>
      <c r="U18">
        <v>171</v>
      </c>
    </row>
    <row r="19" spans="2:21" x14ac:dyDescent="0.2">
      <c r="B19" s="9">
        <v>2013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1</v>
      </c>
      <c r="K19">
        <v>0</v>
      </c>
      <c r="L19">
        <v>1</v>
      </c>
      <c r="M19">
        <v>0</v>
      </c>
      <c r="N19">
        <v>0</v>
      </c>
      <c r="O19">
        <v>0</v>
      </c>
      <c r="P19">
        <v>1</v>
      </c>
      <c r="Q19">
        <f t="shared" si="0"/>
        <v>4</v>
      </c>
      <c r="R19">
        <v>1</v>
      </c>
      <c r="S19">
        <v>0</v>
      </c>
      <c r="T19">
        <v>33</v>
      </c>
      <c r="U19">
        <v>172</v>
      </c>
    </row>
    <row r="20" spans="2:21" x14ac:dyDescent="0.2">
      <c r="B20" s="9">
        <v>2014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1</v>
      </c>
      <c r="K20">
        <v>1</v>
      </c>
      <c r="L20">
        <v>1</v>
      </c>
      <c r="M20">
        <v>1</v>
      </c>
      <c r="N20">
        <v>0</v>
      </c>
      <c r="O20">
        <v>0</v>
      </c>
      <c r="P20">
        <v>1</v>
      </c>
      <c r="Q20">
        <f t="shared" si="0"/>
        <v>6</v>
      </c>
      <c r="R20">
        <v>1</v>
      </c>
      <c r="S20">
        <v>0</v>
      </c>
      <c r="T20">
        <v>35</v>
      </c>
      <c r="U20">
        <v>174</v>
      </c>
    </row>
    <row r="21" spans="2:21" x14ac:dyDescent="0.2">
      <c r="B21" s="9">
        <v>2015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</v>
      </c>
      <c r="K21">
        <v>1</v>
      </c>
      <c r="L21">
        <v>2</v>
      </c>
      <c r="M21">
        <v>1</v>
      </c>
      <c r="N21">
        <v>0</v>
      </c>
      <c r="O21">
        <v>0</v>
      </c>
      <c r="P21">
        <v>1</v>
      </c>
      <c r="Q21">
        <f t="shared" si="0"/>
        <v>7</v>
      </c>
      <c r="R21">
        <v>1</v>
      </c>
      <c r="S21">
        <v>0</v>
      </c>
      <c r="T21">
        <v>37</v>
      </c>
      <c r="U21">
        <v>176</v>
      </c>
    </row>
    <row r="22" spans="2:21" x14ac:dyDescent="0.2">
      <c r="B22" s="9">
        <v>2016</v>
      </c>
      <c r="C22">
        <v>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1</v>
      </c>
      <c r="K22">
        <v>1</v>
      </c>
      <c r="L22">
        <v>2</v>
      </c>
      <c r="M22">
        <v>1</v>
      </c>
      <c r="N22">
        <v>0</v>
      </c>
      <c r="O22">
        <v>0</v>
      </c>
      <c r="P22">
        <v>1</v>
      </c>
      <c r="Q22">
        <f t="shared" si="0"/>
        <v>7</v>
      </c>
      <c r="R22">
        <v>1</v>
      </c>
      <c r="S22">
        <v>0</v>
      </c>
      <c r="T22">
        <v>37</v>
      </c>
      <c r="U22">
        <v>174</v>
      </c>
    </row>
    <row r="23" spans="2:21" x14ac:dyDescent="0.2">
      <c r="B23" s="9">
        <v>2017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</v>
      </c>
      <c r="K23">
        <v>1</v>
      </c>
      <c r="L23">
        <v>2</v>
      </c>
      <c r="M23">
        <v>1</v>
      </c>
      <c r="N23">
        <v>0</v>
      </c>
      <c r="O23">
        <v>0</v>
      </c>
      <c r="P23">
        <v>1</v>
      </c>
      <c r="Q23">
        <f t="shared" si="0"/>
        <v>7</v>
      </c>
      <c r="R23">
        <v>0</v>
      </c>
      <c r="S23">
        <v>0</v>
      </c>
      <c r="T23">
        <v>36</v>
      </c>
      <c r="U23">
        <v>175</v>
      </c>
    </row>
  </sheetData>
  <phoneticPr fontId="8" type="noConversion"/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D26" sqref="D26"/>
    </sheetView>
  </sheetViews>
  <sheetFormatPr baseColWidth="10" defaultRowHeight="12.75" x14ac:dyDescent="0.2"/>
  <cols>
    <col min="1" max="1" width="29.5703125" customWidth="1"/>
    <col min="257" max="257" width="29.5703125" customWidth="1"/>
    <col min="513" max="513" width="29.5703125" customWidth="1"/>
    <col min="769" max="769" width="29.5703125" customWidth="1"/>
    <col min="1025" max="1025" width="29.5703125" customWidth="1"/>
    <col min="1281" max="1281" width="29.5703125" customWidth="1"/>
    <col min="1537" max="1537" width="29.5703125" customWidth="1"/>
    <col min="1793" max="1793" width="29.5703125" customWidth="1"/>
    <col min="2049" max="2049" width="29.5703125" customWidth="1"/>
    <col min="2305" max="2305" width="29.5703125" customWidth="1"/>
    <col min="2561" max="2561" width="29.5703125" customWidth="1"/>
    <col min="2817" max="2817" width="29.5703125" customWidth="1"/>
    <col min="3073" max="3073" width="29.5703125" customWidth="1"/>
    <col min="3329" max="3329" width="29.5703125" customWidth="1"/>
    <col min="3585" max="3585" width="29.5703125" customWidth="1"/>
    <col min="3841" max="3841" width="29.5703125" customWidth="1"/>
    <col min="4097" max="4097" width="29.5703125" customWidth="1"/>
    <col min="4353" max="4353" width="29.5703125" customWidth="1"/>
    <col min="4609" max="4609" width="29.5703125" customWidth="1"/>
    <col min="4865" max="4865" width="29.5703125" customWidth="1"/>
    <col min="5121" max="5121" width="29.5703125" customWidth="1"/>
    <col min="5377" max="5377" width="29.5703125" customWidth="1"/>
    <col min="5633" max="5633" width="29.5703125" customWidth="1"/>
    <col min="5889" max="5889" width="29.5703125" customWidth="1"/>
    <col min="6145" max="6145" width="29.5703125" customWidth="1"/>
    <col min="6401" max="6401" width="29.5703125" customWidth="1"/>
    <col min="6657" max="6657" width="29.5703125" customWidth="1"/>
    <col min="6913" max="6913" width="29.5703125" customWidth="1"/>
    <col min="7169" max="7169" width="29.5703125" customWidth="1"/>
    <col min="7425" max="7425" width="29.5703125" customWidth="1"/>
    <col min="7681" max="7681" width="29.5703125" customWidth="1"/>
    <col min="7937" max="7937" width="29.5703125" customWidth="1"/>
    <col min="8193" max="8193" width="29.5703125" customWidth="1"/>
    <col min="8449" max="8449" width="29.5703125" customWidth="1"/>
    <col min="8705" max="8705" width="29.5703125" customWidth="1"/>
    <col min="8961" max="8961" width="29.5703125" customWidth="1"/>
    <col min="9217" max="9217" width="29.5703125" customWidth="1"/>
    <col min="9473" max="9473" width="29.5703125" customWidth="1"/>
    <col min="9729" max="9729" width="29.5703125" customWidth="1"/>
    <col min="9985" max="9985" width="29.5703125" customWidth="1"/>
    <col min="10241" max="10241" width="29.5703125" customWidth="1"/>
    <col min="10497" max="10497" width="29.5703125" customWidth="1"/>
    <col min="10753" max="10753" width="29.5703125" customWidth="1"/>
    <col min="11009" max="11009" width="29.5703125" customWidth="1"/>
    <col min="11265" max="11265" width="29.5703125" customWidth="1"/>
    <col min="11521" max="11521" width="29.5703125" customWidth="1"/>
    <col min="11777" max="11777" width="29.5703125" customWidth="1"/>
    <col min="12033" max="12033" width="29.5703125" customWidth="1"/>
    <col min="12289" max="12289" width="29.5703125" customWidth="1"/>
    <col min="12545" max="12545" width="29.5703125" customWidth="1"/>
    <col min="12801" max="12801" width="29.5703125" customWidth="1"/>
    <col min="13057" max="13057" width="29.5703125" customWidth="1"/>
    <col min="13313" max="13313" width="29.5703125" customWidth="1"/>
    <col min="13569" max="13569" width="29.5703125" customWidth="1"/>
    <col min="13825" max="13825" width="29.5703125" customWidth="1"/>
    <col min="14081" max="14081" width="29.5703125" customWidth="1"/>
    <col min="14337" max="14337" width="29.5703125" customWidth="1"/>
    <col min="14593" max="14593" width="29.5703125" customWidth="1"/>
    <col min="14849" max="14849" width="29.5703125" customWidth="1"/>
    <col min="15105" max="15105" width="29.5703125" customWidth="1"/>
    <col min="15361" max="15361" width="29.5703125" customWidth="1"/>
    <col min="15617" max="15617" width="29.5703125" customWidth="1"/>
    <col min="15873" max="15873" width="29.5703125" customWidth="1"/>
    <col min="16129" max="16129" width="29.5703125" customWidth="1"/>
  </cols>
  <sheetData>
    <row r="1" spans="1:21" x14ac:dyDescent="0.2">
      <c r="A1" s="51" t="s">
        <v>196</v>
      </c>
      <c r="B1" s="9"/>
    </row>
    <row r="2" spans="1:21" x14ac:dyDescent="0.2">
      <c r="A2" s="51" t="s">
        <v>197</v>
      </c>
      <c r="B2" s="9"/>
    </row>
    <row r="3" spans="1:21" ht="28.5" customHeight="1" x14ac:dyDescent="0.2">
      <c r="A3" s="75" t="s">
        <v>190</v>
      </c>
    </row>
    <row r="6" spans="1:21" x14ac:dyDescent="0.2">
      <c r="C6" t="s">
        <v>77</v>
      </c>
      <c r="D6" t="s">
        <v>65</v>
      </c>
      <c r="E6" t="s">
        <v>66</v>
      </c>
      <c r="F6" t="s">
        <v>68</v>
      </c>
      <c r="G6" t="s">
        <v>69</v>
      </c>
      <c r="H6" t="s">
        <v>70</v>
      </c>
      <c r="I6" t="s">
        <v>72</v>
      </c>
      <c r="J6" t="s">
        <v>176</v>
      </c>
      <c r="K6" s="9" t="s">
        <v>1</v>
      </c>
      <c r="L6" s="85" t="s">
        <v>177</v>
      </c>
      <c r="M6" t="s">
        <v>73</v>
      </c>
      <c r="N6" t="s">
        <v>74</v>
      </c>
      <c r="O6" t="s">
        <v>75</v>
      </c>
      <c r="P6" t="s">
        <v>76</v>
      </c>
      <c r="Q6" s="9" t="s">
        <v>79</v>
      </c>
      <c r="R6" s="85" t="s">
        <v>67</v>
      </c>
      <c r="S6" s="85" t="s">
        <v>71</v>
      </c>
      <c r="T6" s="9" t="s">
        <v>78</v>
      </c>
      <c r="U6" s="9" t="s">
        <v>95</v>
      </c>
    </row>
    <row r="7" spans="1:21" x14ac:dyDescent="0.2">
      <c r="B7" s="9">
        <v>2000</v>
      </c>
      <c r="C7" s="1">
        <v>28</v>
      </c>
      <c r="D7" s="1">
        <v>29</v>
      </c>
      <c r="E7" s="1">
        <v>0</v>
      </c>
      <c r="F7" s="1">
        <v>1205</v>
      </c>
      <c r="G7" s="1">
        <v>0</v>
      </c>
      <c r="H7" s="1">
        <v>0</v>
      </c>
      <c r="I7" s="1">
        <v>0</v>
      </c>
      <c r="J7" s="1">
        <v>880</v>
      </c>
      <c r="K7" s="1">
        <v>126</v>
      </c>
      <c r="L7" s="1">
        <v>356</v>
      </c>
      <c r="M7" s="1">
        <v>0</v>
      </c>
      <c r="N7" s="1">
        <v>26</v>
      </c>
      <c r="O7" s="1">
        <v>0</v>
      </c>
      <c r="P7" s="1">
        <v>1987</v>
      </c>
      <c r="Q7" s="1">
        <f>SUM(C7:P7)</f>
        <v>4637</v>
      </c>
      <c r="R7" s="76">
        <v>29</v>
      </c>
      <c r="S7" s="76">
        <v>0</v>
      </c>
      <c r="T7" s="1">
        <v>7986</v>
      </c>
      <c r="U7" s="1">
        <v>12911</v>
      </c>
    </row>
    <row r="8" spans="1:21" x14ac:dyDescent="0.2">
      <c r="B8" s="9">
        <v>2001</v>
      </c>
      <c r="C8" s="1">
        <v>28</v>
      </c>
      <c r="D8" s="1">
        <v>29</v>
      </c>
      <c r="E8" s="1">
        <v>0</v>
      </c>
      <c r="F8" s="1">
        <v>961</v>
      </c>
      <c r="G8" s="1">
        <v>0</v>
      </c>
      <c r="H8" s="1">
        <v>0</v>
      </c>
      <c r="I8" s="1">
        <v>0</v>
      </c>
      <c r="J8" s="1">
        <v>1044</v>
      </c>
      <c r="K8" s="1">
        <v>126</v>
      </c>
      <c r="L8" s="1">
        <v>363</v>
      </c>
      <c r="M8" s="1">
        <v>0</v>
      </c>
      <c r="N8" s="1">
        <v>26</v>
      </c>
      <c r="O8" s="1">
        <v>0</v>
      </c>
      <c r="P8" s="1">
        <v>2073</v>
      </c>
      <c r="Q8" s="1">
        <f t="shared" ref="Q8:Q24" si="0">SUM(C8:P8)</f>
        <v>4650</v>
      </c>
      <c r="R8" s="76">
        <v>29</v>
      </c>
      <c r="S8" s="76">
        <v>0</v>
      </c>
      <c r="T8" s="1">
        <v>8202</v>
      </c>
      <c r="U8" s="1">
        <v>13228</v>
      </c>
    </row>
    <row r="9" spans="1:21" x14ac:dyDescent="0.2">
      <c r="B9" s="9">
        <v>2002</v>
      </c>
      <c r="C9" s="1">
        <v>30</v>
      </c>
      <c r="D9" s="1">
        <v>29</v>
      </c>
      <c r="E9" s="1">
        <v>0</v>
      </c>
      <c r="F9" s="1">
        <v>1119</v>
      </c>
      <c r="G9" s="1">
        <v>0</v>
      </c>
      <c r="H9" s="1">
        <v>0</v>
      </c>
      <c r="I9" s="1">
        <v>0</v>
      </c>
      <c r="J9" s="1">
        <v>1281</v>
      </c>
      <c r="K9" s="1">
        <v>126</v>
      </c>
      <c r="L9" s="1">
        <v>599</v>
      </c>
      <c r="M9" s="1">
        <v>0</v>
      </c>
      <c r="N9" s="1">
        <v>26</v>
      </c>
      <c r="O9" s="1">
        <v>0</v>
      </c>
      <c r="P9" s="1">
        <v>1971</v>
      </c>
      <c r="Q9" s="1">
        <f t="shared" si="0"/>
        <v>5181</v>
      </c>
      <c r="R9" s="76">
        <v>38</v>
      </c>
      <c r="S9" s="76">
        <v>0</v>
      </c>
      <c r="T9" s="1">
        <v>9202</v>
      </c>
      <c r="U9" s="1">
        <v>14479</v>
      </c>
    </row>
    <row r="10" spans="1:21" x14ac:dyDescent="0.2">
      <c r="B10" s="9">
        <v>2003</v>
      </c>
      <c r="C10" s="1">
        <v>30</v>
      </c>
      <c r="D10" s="1">
        <v>29</v>
      </c>
      <c r="E10" s="1">
        <v>0</v>
      </c>
      <c r="F10" s="1">
        <v>1108</v>
      </c>
      <c r="G10" s="1">
        <v>0</v>
      </c>
      <c r="H10" s="1">
        <v>9</v>
      </c>
      <c r="I10" s="1">
        <v>0</v>
      </c>
      <c r="J10" s="1">
        <v>1281</v>
      </c>
      <c r="K10" s="1">
        <v>137</v>
      </c>
      <c r="L10" s="1">
        <v>639</v>
      </c>
      <c r="M10" s="1">
        <v>0</v>
      </c>
      <c r="N10" s="1">
        <v>80</v>
      </c>
      <c r="O10" s="1">
        <v>0</v>
      </c>
      <c r="P10" s="1">
        <v>2642</v>
      </c>
      <c r="Q10" s="1">
        <f t="shared" si="0"/>
        <v>5955</v>
      </c>
      <c r="R10" s="76">
        <v>38</v>
      </c>
      <c r="S10" s="76">
        <v>0</v>
      </c>
      <c r="T10" s="1">
        <v>10404</v>
      </c>
      <c r="U10" s="1">
        <v>16209</v>
      </c>
    </row>
    <row r="11" spans="1:21" x14ac:dyDescent="0.2">
      <c r="B11" s="9">
        <v>2004</v>
      </c>
      <c r="C11" s="1">
        <v>30</v>
      </c>
      <c r="D11" s="1">
        <v>0</v>
      </c>
      <c r="E11" s="1">
        <v>0</v>
      </c>
      <c r="F11" s="1">
        <v>891</v>
      </c>
      <c r="G11" s="1">
        <v>0</v>
      </c>
      <c r="H11" s="1">
        <v>9</v>
      </c>
      <c r="I11" s="1">
        <v>0</v>
      </c>
      <c r="J11" s="1">
        <v>1249</v>
      </c>
      <c r="K11" s="1">
        <v>137</v>
      </c>
      <c r="L11" s="1">
        <v>706</v>
      </c>
      <c r="M11" s="1">
        <v>0</v>
      </c>
      <c r="N11" s="1">
        <v>77</v>
      </c>
      <c r="O11" s="1">
        <v>0</v>
      </c>
      <c r="P11" s="1">
        <v>2636</v>
      </c>
      <c r="Q11" s="1">
        <f t="shared" si="0"/>
        <v>5735</v>
      </c>
      <c r="R11" s="76">
        <v>41</v>
      </c>
      <c r="S11" s="76">
        <v>0</v>
      </c>
      <c r="T11" s="1">
        <v>10175</v>
      </c>
      <c r="U11" s="1">
        <v>15418</v>
      </c>
    </row>
    <row r="12" spans="1:21" x14ac:dyDescent="0.2">
      <c r="B12" s="9">
        <v>2005</v>
      </c>
      <c r="C12" s="1">
        <v>30</v>
      </c>
      <c r="D12" s="1">
        <v>0</v>
      </c>
      <c r="E12" s="1">
        <v>0</v>
      </c>
      <c r="F12" s="1">
        <v>899</v>
      </c>
      <c r="G12" s="1">
        <v>0</v>
      </c>
      <c r="H12" s="1">
        <v>9</v>
      </c>
      <c r="I12" s="1">
        <v>0</v>
      </c>
      <c r="J12" s="1">
        <v>1020</v>
      </c>
      <c r="K12" s="1">
        <v>137</v>
      </c>
      <c r="L12" s="1">
        <v>605</v>
      </c>
      <c r="M12" s="1">
        <v>0</v>
      </c>
      <c r="N12" s="1">
        <v>77</v>
      </c>
      <c r="O12" s="1">
        <v>0</v>
      </c>
      <c r="P12" s="1">
        <v>2636</v>
      </c>
      <c r="Q12" s="1">
        <f t="shared" si="0"/>
        <v>5413</v>
      </c>
      <c r="R12" s="76">
        <v>44</v>
      </c>
      <c r="S12" s="76">
        <v>0</v>
      </c>
      <c r="T12" s="1">
        <v>9882</v>
      </c>
      <c r="U12" s="1">
        <v>15557</v>
      </c>
    </row>
    <row r="13" spans="1:21" x14ac:dyDescent="0.2">
      <c r="B13" s="9">
        <v>2006</v>
      </c>
      <c r="C13" s="1">
        <v>43</v>
      </c>
      <c r="D13" s="1">
        <v>0</v>
      </c>
      <c r="E13" s="1">
        <v>0</v>
      </c>
      <c r="F13" s="1">
        <v>1003</v>
      </c>
      <c r="G13" s="1">
        <v>0</v>
      </c>
      <c r="H13" s="1">
        <v>9</v>
      </c>
      <c r="I13" s="1">
        <v>0</v>
      </c>
      <c r="J13" s="1">
        <v>1020</v>
      </c>
      <c r="K13" s="1">
        <v>119</v>
      </c>
      <c r="L13" s="1">
        <v>1204</v>
      </c>
      <c r="M13" s="1">
        <v>0</v>
      </c>
      <c r="N13" s="1">
        <v>64</v>
      </c>
      <c r="O13" s="1">
        <v>0</v>
      </c>
      <c r="P13" s="1">
        <v>2659</v>
      </c>
      <c r="Q13" s="1">
        <f t="shared" si="0"/>
        <v>6121</v>
      </c>
      <c r="R13" s="76">
        <v>44</v>
      </c>
      <c r="S13" s="76">
        <v>0</v>
      </c>
      <c r="T13" s="1">
        <v>10402</v>
      </c>
      <c r="U13" s="1">
        <v>16708</v>
      </c>
    </row>
    <row r="14" spans="1:21" x14ac:dyDescent="0.2">
      <c r="B14" s="9">
        <v>2007</v>
      </c>
      <c r="C14" s="1">
        <v>115</v>
      </c>
      <c r="D14" s="1">
        <v>10</v>
      </c>
      <c r="E14" s="1">
        <v>0</v>
      </c>
      <c r="F14" s="1">
        <v>1265</v>
      </c>
      <c r="G14" s="1">
        <v>10</v>
      </c>
      <c r="H14" s="1">
        <v>9</v>
      </c>
      <c r="I14" s="1">
        <v>0</v>
      </c>
      <c r="J14" s="1">
        <v>1117</v>
      </c>
      <c r="K14" s="1">
        <v>121</v>
      </c>
      <c r="L14" s="1">
        <v>1328</v>
      </c>
      <c r="M14" s="1">
        <v>0</v>
      </c>
      <c r="N14" s="1">
        <v>64</v>
      </c>
      <c r="O14" s="1">
        <v>0</v>
      </c>
      <c r="P14" s="1">
        <v>2711</v>
      </c>
      <c r="Q14" s="1">
        <f t="shared" si="0"/>
        <v>6750</v>
      </c>
      <c r="R14" s="76">
        <v>44</v>
      </c>
      <c r="S14" s="76">
        <v>0</v>
      </c>
      <c r="T14" s="1">
        <v>11075</v>
      </c>
      <c r="U14" s="1">
        <v>18246</v>
      </c>
    </row>
    <row r="15" spans="1:21" x14ac:dyDescent="0.2">
      <c r="B15" s="9">
        <v>2008</v>
      </c>
      <c r="C15" s="1">
        <v>201</v>
      </c>
      <c r="D15" s="1">
        <v>10</v>
      </c>
      <c r="E15" s="1">
        <v>0</v>
      </c>
      <c r="F15" s="1">
        <v>1418</v>
      </c>
      <c r="G15" s="1">
        <v>10</v>
      </c>
      <c r="H15" s="1">
        <v>9</v>
      </c>
      <c r="I15" s="1">
        <v>0</v>
      </c>
      <c r="J15" s="1">
        <v>1334</v>
      </c>
      <c r="K15" s="1">
        <v>34</v>
      </c>
      <c r="L15" s="1">
        <v>1343</v>
      </c>
      <c r="M15" s="1">
        <v>0</v>
      </c>
      <c r="N15" s="1">
        <v>64</v>
      </c>
      <c r="O15" s="1">
        <v>0</v>
      </c>
      <c r="P15" s="1">
        <v>2663</v>
      </c>
      <c r="Q15" s="1">
        <f t="shared" si="0"/>
        <v>7086</v>
      </c>
      <c r="R15" s="76">
        <v>44</v>
      </c>
      <c r="S15" s="76">
        <v>0</v>
      </c>
      <c r="T15" s="1">
        <v>11695</v>
      </c>
      <c r="U15" s="1">
        <v>19400</v>
      </c>
    </row>
    <row r="16" spans="1:21" x14ac:dyDescent="0.2">
      <c r="B16" s="9">
        <v>2009</v>
      </c>
      <c r="C16" s="1">
        <v>201</v>
      </c>
      <c r="D16" s="1">
        <v>10</v>
      </c>
      <c r="E16" s="1">
        <v>0</v>
      </c>
      <c r="F16" s="1">
        <v>1247</v>
      </c>
      <c r="G16" s="1">
        <v>10</v>
      </c>
      <c r="H16" s="1">
        <v>9</v>
      </c>
      <c r="I16" s="1">
        <v>0</v>
      </c>
      <c r="J16" s="1">
        <v>1327</v>
      </c>
      <c r="K16" s="1">
        <v>34</v>
      </c>
      <c r="L16" s="1">
        <v>1343</v>
      </c>
      <c r="M16" s="1">
        <v>0</v>
      </c>
      <c r="N16" s="1">
        <v>64</v>
      </c>
      <c r="O16" s="1">
        <v>0</v>
      </c>
      <c r="P16" s="1">
        <v>2651</v>
      </c>
      <c r="Q16" s="1">
        <f t="shared" si="0"/>
        <v>6896</v>
      </c>
      <c r="R16" s="76">
        <v>44</v>
      </c>
      <c r="S16" s="76">
        <v>0</v>
      </c>
      <c r="T16" s="1">
        <v>11836</v>
      </c>
      <c r="U16" s="1">
        <v>20193</v>
      </c>
    </row>
    <row r="17" spans="2:21" x14ac:dyDescent="0.2">
      <c r="B17" s="9">
        <v>2010</v>
      </c>
      <c r="C17" s="1">
        <v>186</v>
      </c>
      <c r="D17" s="1">
        <v>10</v>
      </c>
      <c r="E17" s="1">
        <v>0</v>
      </c>
      <c r="F17" s="1">
        <v>1449</v>
      </c>
      <c r="G17" s="1">
        <v>10</v>
      </c>
      <c r="H17" s="1">
        <v>9</v>
      </c>
      <c r="I17" s="1">
        <v>0</v>
      </c>
      <c r="J17" s="1">
        <v>1327</v>
      </c>
      <c r="K17" s="1">
        <v>34</v>
      </c>
      <c r="L17" s="1">
        <v>1489</v>
      </c>
      <c r="M17" s="1">
        <v>0</v>
      </c>
      <c r="N17" s="1">
        <v>64</v>
      </c>
      <c r="O17" s="1">
        <v>0</v>
      </c>
      <c r="P17" s="1">
        <v>2656</v>
      </c>
      <c r="Q17" s="1">
        <f t="shared" si="0"/>
        <v>7234</v>
      </c>
      <c r="R17" s="1">
        <v>44</v>
      </c>
      <c r="S17" s="1">
        <v>0</v>
      </c>
      <c r="T17" s="1">
        <v>12417</v>
      </c>
      <c r="U17" s="1">
        <v>21420</v>
      </c>
    </row>
    <row r="18" spans="2:21" x14ac:dyDescent="0.2">
      <c r="B18" s="9">
        <v>2011</v>
      </c>
      <c r="C18" s="1">
        <v>186</v>
      </c>
      <c r="D18" s="1">
        <v>46</v>
      </c>
      <c r="E18" s="1">
        <v>0</v>
      </c>
      <c r="F18" s="1">
        <v>1464</v>
      </c>
      <c r="G18" s="1">
        <v>10</v>
      </c>
      <c r="H18" s="1">
        <v>9</v>
      </c>
      <c r="I18" s="1">
        <v>0</v>
      </c>
      <c r="J18" s="1">
        <v>1327</v>
      </c>
      <c r="K18" s="1">
        <v>62</v>
      </c>
      <c r="L18" s="1">
        <v>1536</v>
      </c>
      <c r="M18" s="1">
        <v>0</v>
      </c>
      <c r="N18" s="1">
        <v>64</v>
      </c>
      <c r="O18" s="1">
        <v>0</v>
      </c>
      <c r="P18" s="1">
        <v>2558</v>
      </c>
      <c r="Q18" s="1">
        <f t="shared" si="0"/>
        <v>7262</v>
      </c>
      <c r="R18" s="1">
        <v>44</v>
      </c>
      <c r="S18" s="1">
        <v>0</v>
      </c>
      <c r="T18" s="1">
        <v>12487</v>
      </c>
      <c r="U18" s="1">
        <v>21864</v>
      </c>
    </row>
    <row r="19" spans="2:21" x14ac:dyDescent="0.2">
      <c r="B19" s="9">
        <v>2012</v>
      </c>
      <c r="C19" s="1">
        <v>186</v>
      </c>
      <c r="D19" s="1">
        <v>17</v>
      </c>
      <c r="E19" s="1">
        <v>0</v>
      </c>
      <c r="F19" s="1">
        <v>1646</v>
      </c>
      <c r="G19" s="1">
        <v>10</v>
      </c>
      <c r="H19" s="1">
        <v>9</v>
      </c>
      <c r="I19" s="1">
        <v>0</v>
      </c>
      <c r="J19" s="1">
        <v>1371</v>
      </c>
      <c r="K19" s="1">
        <v>97</v>
      </c>
      <c r="L19" s="1">
        <v>1778</v>
      </c>
      <c r="M19" s="1">
        <v>0</v>
      </c>
      <c r="N19" s="1">
        <v>67</v>
      </c>
      <c r="O19" s="1">
        <v>0</v>
      </c>
      <c r="P19" s="1">
        <v>2647</v>
      </c>
      <c r="Q19" s="1">
        <f t="shared" si="0"/>
        <v>7828</v>
      </c>
      <c r="R19" s="1">
        <v>46</v>
      </c>
      <c r="S19" s="1">
        <v>0</v>
      </c>
      <c r="T19" s="1">
        <v>13480</v>
      </c>
      <c r="U19" s="1">
        <v>23042</v>
      </c>
    </row>
    <row r="20" spans="2:21" x14ac:dyDescent="0.2">
      <c r="B20" s="9">
        <v>2013</v>
      </c>
      <c r="C20" s="1">
        <v>186</v>
      </c>
      <c r="D20" s="1">
        <v>17</v>
      </c>
      <c r="E20" s="1">
        <v>0</v>
      </c>
      <c r="F20" s="1">
        <v>1754</v>
      </c>
      <c r="G20" s="1">
        <v>10</v>
      </c>
      <c r="H20" s="1">
        <v>9</v>
      </c>
      <c r="I20" s="1">
        <v>0</v>
      </c>
      <c r="J20" s="1">
        <v>1124</v>
      </c>
      <c r="K20" s="1">
        <v>200</v>
      </c>
      <c r="L20" s="1">
        <v>1763</v>
      </c>
      <c r="M20" s="1">
        <v>0</v>
      </c>
      <c r="N20" s="1">
        <v>64</v>
      </c>
      <c r="O20" s="1">
        <v>0</v>
      </c>
      <c r="P20" s="1">
        <v>2598</v>
      </c>
      <c r="Q20" s="1">
        <f t="shared" si="0"/>
        <v>7725</v>
      </c>
      <c r="R20" s="1">
        <v>19</v>
      </c>
      <c r="S20" s="1">
        <v>0</v>
      </c>
      <c r="T20" s="1">
        <v>13427</v>
      </c>
      <c r="U20" s="1">
        <v>22658</v>
      </c>
    </row>
    <row r="21" spans="2:21" x14ac:dyDescent="0.2">
      <c r="B21" s="9">
        <v>2014</v>
      </c>
      <c r="C21" s="1">
        <v>186</v>
      </c>
      <c r="D21" s="1">
        <v>17</v>
      </c>
      <c r="E21" s="1">
        <v>0</v>
      </c>
      <c r="F21" s="1">
        <v>1565</v>
      </c>
      <c r="G21" s="1">
        <v>10</v>
      </c>
      <c r="H21" s="1">
        <v>9</v>
      </c>
      <c r="I21" s="1">
        <v>0</v>
      </c>
      <c r="J21" s="1">
        <v>1118</v>
      </c>
      <c r="K21" s="1">
        <v>400</v>
      </c>
      <c r="L21" s="1">
        <v>1812</v>
      </c>
      <c r="M21" s="1">
        <v>5</v>
      </c>
      <c r="N21" s="1">
        <v>67</v>
      </c>
      <c r="O21" s="1">
        <v>0</v>
      </c>
      <c r="P21" s="1">
        <v>2564</v>
      </c>
      <c r="Q21" s="1">
        <f t="shared" si="0"/>
        <v>7753</v>
      </c>
      <c r="R21" s="1">
        <v>36</v>
      </c>
      <c r="S21" s="1">
        <v>0</v>
      </c>
      <c r="T21" s="1">
        <v>13344</v>
      </c>
      <c r="U21" s="1">
        <v>18903</v>
      </c>
    </row>
    <row r="22" spans="2:21" x14ac:dyDescent="0.2">
      <c r="B22" s="9">
        <v>2015</v>
      </c>
      <c r="C22" s="1">
        <v>186</v>
      </c>
      <c r="D22" s="1">
        <v>17</v>
      </c>
      <c r="E22" s="1">
        <v>0</v>
      </c>
      <c r="F22" s="1">
        <v>1533</v>
      </c>
      <c r="G22" s="1">
        <v>10</v>
      </c>
      <c r="H22" s="1">
        <v>9</v>
      </c>
      <c r="I22" s="1">
        <v>0</v>
      </c>
      <c r="J22" s="1">
        <v>1118</v>
      </c>
      <c r="K22" s="1">
        <v>631</v>
      </c>
      <c r="L22" s="1">
        <v>1794</v>
      </c>
      <c r="M22" s="1">
        <v>5</v>
      </c>
      <c r="N22" s="1">
        <v>67</v>
      </c>
      <c r="O22" s="1">
        <v>0</v>
      </c>
      <c r="P22" s="1">
        <v>2608</v>
      </c>
      <c r="Q22" s="1">
        <f t="shared" si="0"/>
        <v>7978</v>
      </c>
      <c r="R22" s="1">
        <v>37</v>
      </c>
      <c r="S22" s="1">
        <v>0</v>
      </c>
      <c r="T22" s="1">
        <v>13666</v>
      </c>
      <c r="U22" s="1">
        <v>22226</v>
      </c>
    </row>
    <row r="23" spans="2:21" x14ac:dyDescent="0.2">
      <c r="B23" s="9">
        <v>2016</v>
      </c>
      <c r="C23" s="1">
        <v>186</v>
      </c>
      <c r="D23" s="1">
        <v>17</v>
      </c>
      <c r="E23" s="1">
        <v>0</v>
      </c>
      <c r="F23" s="1">
        <v>1551</v>
      </c>
      <c r="G23" s="1">
        <v>10</v>
      </c>
      <c r="H23" s="1">
        <v>9</v>
      </c>
      <c r="I23" s="1">
        <v>0</v>
      </c>
      <c r="J23" s="1">
        <v>1125</v>
      </c>
      <c r="K23" s="1">
        <v>1038</v>
      </c>
      <c r="L23" s="1">
        <v>2018</v>
      </c>
      <c r="M23">
        <v>5</v>
      </c>
      <c r="N23">
        <v>76</v>
      </c>
      <c r="O23" s="1">
        <v>0</v>
      </c>
      <c r="P23" s="1">
        <v>2625</v>
      </c>
      <c r="Q23" s="1">
        <f t="shared" si="0"/>
        <v>8660</v>
      </c>
      <c r="R23" s="1">
        <v>46</v>
      </c>
      <c r="S23" s="1">
        <v>0</v>
      </c>
      <c r="T23" s="1">
        <v>14966</v>
      </c>
      <c r="U23" s="1">
        <v>26323</v>
      </c>
    </row>
    <row r="24" spans="2:21" x14ac:dyDescent="0.2">
      <c r="B24" s="9">
        <v>2017</v>
      </c>
      <c r="C24">
        <v>186</v>
      </c>
      <c r="D24">
        <v>17</v>
      </c>
      <c r="E24">
        <v>0</v>
      </c>
      <c r="F24">
        <v>1558</v>
      </c>
      <c r="G24">
        <v>10</v>
      </c>
      <c r="H24">
        <v>9</v>
      </c>
      <c r="I24">
        <v>0</v>
      </c>
      <c r="J24">
        <v>1127</v>
      </c>
      <c r="K24">
        <v>1082</v>
      </c>
      <c r="L24">
        <v>1919</v>
      </c>
      <c r="M24">
        <v>5</v>
      </c>
      <c r="N24">
        <v>76</v>
      </c>
      <c r="O24">
        <v>0</v>
      </c>
      <c r="P24">
        <v>2574</v>
      </c>
      <c r="Q24" s="1">
        <f t="shared" si="0"/>
        <v>8563</v>
      </c>
      <c r="R24">
        <v>51</v>
      </c>
      <c r="S24">
        <v>0</v>
      </c>
      <c r="T24" s="1">
        <v>15215</v>
      </c>
      <c r="U24" s="1">
        <v>26894</v>
      </c>
    </row>
  </sheetData>
  <phoneticPr fontId="8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7" sqref="C27:D27"/>
    </sheetView>
  </sheetViews>
  <sheetFormatPr baseColWidth="10" defaultRowHeight="12.75" x14ac:dyDescent="0.2"/>
  <cols>
    <col min="1" max="1" width="28.140625" customWidth="1"/>
    <col min="3" max="3" width="15.5703125" customWidth="1"/>
    <col min="4" max="4" width="13" customWidth="1"/>
    <col min="5" max="5" width="13.5703125" customWidth="1"/>
    <col min="6" max="6" width="12.85546875" customWidth="1"/>
    <col min="7" max="8" width="13.42578125" customWidth="1"/>
    <col min="9" max="9" width="19.42578125" customWidth="1"/>
    <col min="10" max="10" width="20.7109375" customWidth="1"/>
    <col min="12" max="12" width="13.140625" customWidth="1"/>
    <col min="13" max="13" width="14.140625" customWidth="1"/>
    <col min="15" max="15" width="12.28515625" customWidth="1"/>
    <col min="16" max="16" width="13.7109375" customWidth="1"/>
    <col min="19" max="19" width="13.42578125" customWidth="1"/>
    <col min="22" max="22" width="13.140625" customWidth="1"/>
    <col min="25" max="25" width="13.85546875" customWidth="1"/>
    <col min="26" max="26" width="15.42578125" customWidth="1"/>
  </cols>
  <sheetData>
    <row r="1" spans="1:29" x14ac:dyDescent="0.2">
      <c r="A1" t="s">
        <v>148</v>
      </c>
    </row>
    <row r="2" spans="1:29" x14ac:dyDescent="0.2">
      <c r="A2" t="s">
        <v>149</v>
      </c>
    </row>
    <row r="3" spans="1:29" ht="38.25" x14ac:dyDescent="0.2">
      <c r="A3" s="43" t="s">
        <v>150</v>
      </c>
    </row>
    <row r="4" spans="1:29" x14ac:dyDescent="0.2">
      <c r="C4" s="97" t="s">
        <v>154</v>
      </c>
      <c r="D4" s="97"/>
      <c r="E4" s="98"/>
      <c r="F4" s="94" t="s">
        <v>155</v>
      </c>
      <c r="G4" s="99"/>
      <c r="H4" s="96"/>
      <c r="I4" s="94" t="s">
        <v>157</v>
      </c>
      <c r="J4" s="95"/>
      <c r="K4" s="96"/>
      <c r="L4" s="94" t="s">
        <v>158</v>
      </c>
      <c r="M4" s="95"/>
      <c r="N4" s="96"/>
      <c r="O4" s="94" t="s">
        <v>159</v>
      </c>
      <c r="P4" s="95"/>
      <c r="Q4" s="96"/>
      <c r="R4" s="94" t="s">
        <v>160</v>
      </c>
      <c r="S4" s="95"/>
      <c r="T4" s="96"/>
      <c r="U4" s="94" t="s">
        <v>161</v>
      </c>
      <c r="V4" s="95"/>
      <c r="W4" s="96"/>
      <c r="X4" s="47" t="s">
        <v>156</v>
      </c>
      <c r="Y4" s="47"/>
      <c r="Z4" s="50"/>
    </row>
    <row r="5" spans="1:29" x14ac:dyDescent="0.2">
      <c r="C5" s="46" t="s">
        <v>151</v>
      </c>
      <c r="D5" s="46" t="s">
        <v>152</v>
      </c>
      <c r="E5" s="49" t="s">
        <v>153</v>
      </c>
      <c r="F5" s="48" t="s">
        <v>151</v>
      </c>
      <c r="G5" s="46" t="s">
        <v>152</v>
      </c>
      <c r="H5" s="49" t="s">
        <v>153</v>
      </c>
      <c r="I5" s="46" t="s">
        <v>151</v>
      </c>
      <c r="J5" s="46" t="s">
        <v>152</v>
      </c>
      <c r="K5" s="49" t="s">
        <v>153</v>
      </c>
      <c r="L5" s="46" t="s">
        <v>151</v>
      </c>
      <c r="M5" s="46" t="s">
        <v>152</v>
      </c>
      <c r="N5" s="49" t="s">
        <v>153</v>
      </c>
      <c r="O5" s="46" t="s">
        <v>151</v>
      </c>
      <c r="P5" s="46" t="s">
        <v>152</v>
      </c>
      <c r="Q5" s="49" t="s">
        <v>153</v>
      </c>
      <c r="R5" s="46" t="s">
        <v>151</v>
      </c>
      <c r="S5" s="46" t="s">
        <v>152</v>
      </c>
      <c r="T5" s="49" t="s">
        <v>153</v>
      </c>
      <c r="U5" s="46" t="s">
        <v>151</v>
      </c>
      <c r="V5" s="46" t="s">
        <v>152</v>
      </c>
      <c r="W5" s="49" t="s">
        <v>153</v>
      </c>
      <c r="X5" s="46" t="s">
        <v>151</v>
      </c>
      <c r="Y5" s="46" t="s">
        <v>152</v>
      </c>
      <c r="Z5" s="49" t="s">
        <v>153</v>
      </c>
    </row>
    <row r="6" spans="1:29" x14ac:dyDescent="0.2">
      <c r="B6">
        <v>2006</v>
      </c>
      <c r="C6" s="55">
        <v>46</v>
      </c>
      <c r="D6" s="55">
        <v>11</v>
      </c>
      <c r="E6" s="56">
        <v>60</v>
      </c>
      <c r="F6" s="57">
        <v>21065</v>
      </c>
      <c r="G6" s="24">
        <v>5450</v>
      </c>
      <c r="H6" s="56">
        <v>7454</v>
      </c>
      <c r="I6" s="24">
        <v>8</v>
      </c>
      <c r="J6" s="24">
        <v>2</v>
      </c>
      <c r="K6" s="56">
        <v>17</v>
      </c>
      <c r="L6" s="24">
        <v>2640</v>
      </c>
      <c r="M6" s="24">
        <v>1900</v>
      </c>
      <c r="N6" s="56">
        <v>3152</v>
      </c>
      <c r="O6" s="24">
        <v>18</v>
      </c>
      <c r="P6" s="24">
        <v>9</v>
      </c>
      <c r="Q6" s="56">
        <v>35</v>
      </c>
      <c r="R6" s="24">
        <v>8750</v>
      </c>
      <c r="S6" s="24">
        <v>3550</v>
      </c>
      <c r="T6" s="56">
        <v>3343</v>
      </c>
      <c r="U6" s="24">
        <v>20</v>
      </c>
      <c r="V6" s="24">
        <v>0</v>
      </c>
      <c r="W6" s="56">
        <v>8</v>
      </c>
      <c r="X6" s="24">
        <v>9675</v>
      </c>
      <c r="Y6" s="24">
        <v>0</v>
      </c>
      <c r="Z6" s="56">
        <v>959</v>
      </c>
      <c r="AA6" s="1"/>
      <c r="AB6" s="1"/>
      <c r="AC6" s="1"/>
    </row>
    <row r="7" spans="1:29" x14ac:dyDescent="0.2">
      <c r="B7">
        <v>2007</v>
      </c>
      <c r="C7" s="55">
        <v>38</v>
      </c>
      <c r="D7" s="55">
        <v>38</v>
      </c>
      <c r="E7" s="56">
        <v>47</v>
      </c>
      <c r="F7" s="57">
        <v>15898</v>
      </c>
      <c r="G7" s="24">
        <v>9345</v>
      </c>
      <c r="H7" s="56">
        <v>7914</v>
      </c>
      <c r="I7" s="24">
        <v>10</v>
      </c>
      <c r="J7" s="24">
        <v>6</v>
      </c>
      <c r="K7" s="56">
        <v>11</v>
      </c>
      <c r="L7" s="24">
        <v>3440</v>
      </c>
      <c r="M7" s="24">
        <v>823</v>
      </c>
      <c r="N7" s="56">
        <v>1798</v>
      </c>
      <c r="O7" s="24">
        <v>15</v>
      </c>
      <c r="P7" s="24">
        <v>21</v>
      </c>
      <c r="Q7" s="56">
        <v>23</v>
      </c>
      <c r="R7" s="24">
        <v>8448</v>
      </c>
      <c r="S7" s="24">
        <v>6540</v>
      </c>
      <c r="T7" s="56">
        <v>3019</v>
      </c>
      <c r="U7" s="24">
        <v>13</v>
      </c>
      <c r="V7" s="24">
        <v>11</v>
      </c>
      <c r="W7" s="56">
        <v>13</v>
      </c>
      <c r="X7" s="24">
        <v>4010</v>
      </c>
      <c r="Y7" s="24">
        <v>1982</v>
      </c>
      <c r="Z7" s="56">
        <v>3097</v>
      </c>
      <c r="AA7" s="1"/>
      <c r="AB7" s="1"/>
      <c r="AC7" s="1"/>
    </row>
    <row r="8" spans="1:29" x14ac:dyDescent="0.2">
      <c r="B8">
        <v>2008</v>
      </c>
      <c r="C8" s="55">
        <v>48</v>
      </c>
      <c r="D8" s="55">
        <v>29</v>
      </c>
      <c r="E8" s="56">
        <v>55</v>
      </c>
      <c r="F8" s="57">
        <v>21259</v>
      </c>
      <c r="G8" s="24">
        <v>5274</v>
      </c>
      <c r="H8" s="56">
        <v>9810</v>
      </c>
      <c r="I8" s="24">
        <v>6</v>
      </c>
      <c r="J8" s="24">
        <v>4</v>
      </c>
      <c r="K8" s="56">
        <v>25</v>
      </c>
      <c r="L8" s="24">
        <v>1800</v>
      </c>
      <c r="M8" s="24">
        <v>441</v>
      </c>
      <c r="N8" s="56">
        <v>5367</v>
      </c>
      <c r="O8" s="24">
        <v>24</v>
      </c>
      <c r="P8" s="24">
        <v>22</v>
      </c>
      <c r="Q8" s="56">
        <v>17</v>
      </c>
      <c r="R8" s="24">
        <v>9659</v>
      </c>
      <c r="S8" s="24">
        <v>4353</v>
      </c>
      <c r="T8" s="56">
        <v>2770</v>
      </c>
      <c r="U8" s="24">
        <v>18</v>
      </c>
      <c r="V8" s="24">
        <v>2</v>
      </c>
      <c r="W8" s="56">
        <v>14</v>
      </c>
      <c r="X8" s="24">
        <v>10800</v>
      </c>
      <c r="Y8" s="24">
        <v>480</v>
      </c>
      <c r="Z8" s="56">
        <v>1673</v>
      </c>
      <c r="AA8" s="1"/>
      <c r="AB8" s="1"/>
      <c r="AC8" s="1"/>
    </row>
    <row r="9" spans="1:29" x14ac:dyDescent="0.2">
      <c r="B9">
        <v>2009</v>
      </c>
      <c r="C9" s="24">
        <v>48</v>
      </c>
      <c r="D9" s="24">
        <v>11</v>
      </c>
      <c r="E9" s="56">
        <v>76</v>
      </c>
      <c r="F9" s="57">
        <v>23925</v>
      </c>
      <c r="G9" s="24">
        <v>9351</v>
      </c>
      <c r="H9" s="56">
        <v>17584</v>
      </c>
      <c r="I9" s="24">
        <v>13</v>
      </c>
      <c r="J9" s="24">
        <v>3</v>
      </c>
      <c r="K9" s="56">
        <v>33</v>
      </c>
      <c r="L9" s="24">
        <v>3440</v>
      </c>
      <c r="M9" s="24">
        <v>305</v>
      </c>
      <c r="N9" s="56">
        <v>9580</v>
      </c>
      <c r="O9" s="24">
        <v>16</v>
      </c>
      <c r="P9" s="24">
        <v>4</v>
      </c>
      <c r="Q9" s="56">
        <v>30</v>
      </c>
      <c r="R9" s="24">
        <v>8425</v>
      </c>
      <c r="S9" s="24">
        <v>1220</v>
      </c>
      <c r="T9" s="56">
        <v>6144</v>
      </c>
      <c r="U9" s="24">
        <v>19</v>
      </c>
      <c r="V9" s="24">
        <v>4</v>
      </c>
      <c r="W9" s="56">
        <v>13</v>
      </c>
      <c r="X9" s="24">
        <v>12060</v>
      </c>
      <c r="Y9" s="24">
        <v>7826</v>
      </c>
      <c r="Z9" s="56">
        <v>186</v>
      </c>
      <c r="AA9" s="1"/>
      <c r="AB9" s="1"/>
      <c r="AC9" s="1"/>
    </row>
    <row r="10" spans="1:29" x14ac:dyDescent="0.2">
      <c r="B10">
        <v>2010</v>
      </c>
      <c r="C10" s="1">
        <v>52</v>
      </c>
      <c r="D10" s="1">
        <v>16</v>
      </c>
      <c r="E10" s="1">
        <v>72</v>
      </c>
      <c r="F10" s="1">
        <v>25415</v>
      </c>
      <c r="G10" s="1">
        <v>4579</v>
      </c>
      <c r="H10" s="1">
        <v>13481</v>
      </c>
      <c r="I10" s="1">
        <v>6</v>
      </c>
      <c r="J10" s="1">
        <v>4</v>
      </c>
      <c r="K10" s="1">
        <v>23</v>
      </c>
      <c r="L10" s="1">
        <v>1070</v>
      </c>
      <c r="M10" s="1">
        <v>2580</v>
      </c>
      <c r="N10" s="1">
        <v>3572</v>
      </c>
      <c r="O10" s="1">
        <v>27</v>
      </c>
      <c r="P10" s="1">
        <v>10</v>
      </c>
      <c r="Q10" s="1">
        <v>27</v>
      </c>
      <c r="R10" s="1">
        <v>13558</v>
      </c>
      <c r="S10" s="1">
        <v>1668</v>
      </c>
      <c r="T10" s="1">
        <v>6170</v>
      </c>
      <c r="U10" s="1">
        <v>19</v>
      </c>
      <c r="V10" s="1">
        <v>2</v>
      </c>
      <c r="W10" s="1">
        <v>22</v>
      </c>
      <c r="X10" s="1">
        <v>10787</v>
      </c>
      <c r="Y10" s="1">
        <v>331</v>
      </c>
      <c r="Z10" s="1">
        <v>3739</v>
      </c>
      <c r="AA10" s="1"/>
      <c r="AB10" s="1"/>
      <c r="AC10" s="1"/>
    </row>
    <row r="11" spans="1:29" x14ac:dyDescent="0.2">
      <c r="C11" s="1"/>
    </row>
    <row r="12" spans="1:29" x14ac:dyDescent="0.2">
      <c r="B12">
        <v>2018</v>
      </c>
      <c r="C12">
        <v>175</v>
      </c>
      <c r="D12">
        <v>14</v>
      </c>
      <c r="E12">
        <v>68</v>
      </c>
      <c r="F12" s="1">
        <v>122282</v>
      </c>
      <c r="G12" s="1">
        <v>7238</v>
      </c>
      <c r="H12" s="1">
        <v>9589</v>
      </c>
      <c r="I12" s="1">
        <v>24</v>
      </c>
      <c r="J12" s="1">
        <v>2</v>
      </c>
      <c r="K12" s="1">
        <v>21</v>
      </c>
      <c r="L12" s="1">
        <v>61865</v>
      </c>
      <c r="M12" s="1">
        <v>500</v>
      </c>
      <c r="N12" s="1">
        <v>3110</v>
      </c>
      <c r="O12" s="1">
        <v>75</v>
      </c>
      <c r="P12" s="1">
        <v>2</v>
      </c>
      <c r="Q12" s="1">
        <v>8</v>
      </c>
      <c r="R12" s="1">
        <v>24205</v>
      </c>
      <c r="S12" s="1">
        <v>4190</v>
      </c>
      <c r="T12" s="1">
        <v>830</v>
      </c>
      <c r="U12" s="1">
        <v>76</v>
      </c>
      <c r="V12" s="1">
        <v>10</v>
      </c>
      <c r="W12" s="1">
        <v>39</v>
      </c>
      <c r="X12" s="1">
        <v>36212</v>
      </c>
      <c r="Y12" s="1">
        <v>2548</v>
      </c>
      <c r="Z12" s="1">
        <v>5649</v>
      </c>
    </row>
    <row r="14" spans="1:29" ht="51" x14ac:dyDescent="0.2">
      <c r="B14" s="44" t="s">
        <v>0</v>
      </c>
      <c r="C14" s="52" t="s">
        <v>154</v>
      </c>
      <c r="D14" s="53" t="s">
        <v>155</v>
      </c>
      <c r="E14" s="53" t="s">
        <v>157</v>
      </c>
      <c r="F14" s="53" t="s">
        <v>158</v>
      </c>
      <c r="G14" s="53" t="s">
        <v>159</v>
      </c>
      <c r="H14" s="53" t="s">
        <v>160</v>
      </c>
      <c r="I14" s="54" t="s">
        <v>161</v>
      </c>
      <c r="J14" s="54" t="s">
        <v>156</v>
      </c>
      <c r="K14" s="45"/>
      <c r="M14" s="51"/>
      <c r="N14" s="45"/>
      <c r="P14" s="51"/>
      <c r="Q14" s="45"/>
      <c r="S14" s="51"/>
      <c r="T14" s="45"/>
      <c r="V14" s="51"/>
      <c r="W14" s="45"/>
      <c r="Y14" s="45"/>
      <c r="Z14" s="45"/>
    </row>
    <row r="15" spans="1:29" x14ac:dyDescent="0.2">
      <c r="B15">
        <v>2006</v>
      </c>
      <c r="C15" s="1">
        <v>117</v>
      </c>
      <c r="D15" s="1">
        <v>33969</v>
      </c>
      <c r="E15" s="1">
        <v>27</v>
      </c>
      <c r="F15" s="1">
        <v>7692</v>
      </c>
      <c r="G15" s="1">
        <v>62</v>
      </c>
      <c r="H15" s="1">
        <v>15643</v>
      </c>
      <c r="I15" s="1">
        <v>28</v>
      </c>
      <c r="J15" s="1">
        <v>10634</v>
      </c>
    </row>
    <row r="16" spans="1:29" x14ac:dyDescent="0.2">
      <c r="B16">
        <v>2007</v>
      </c>
      <c r="C16" s="1">
        <v>123</v>
      </c>
      <c r="D16" s="1">
        <v>33157</v>
      </c>
      <c r="E16" s="1">
        <v>27</v>
      </c>
      <c r="F16" s="1">
        <v>6061</v>
      </c>
      <c r="G16" s="1">
        <v>59</v>
      </c>
      <c r="H16" s="1">
        <v>18007</v>
      </c>
      <c r="I16" s="1">
        <v>37</v>
      </c>
      <c r="J16" s="1">
        <v>9089</v>
      </c>
    </row>
    <row r="17" spans="2:10" x14ac:dyDescent="0.2">
      <c r="B17">
        <v>2008</v>
      </c>
      <c r="C17" s="1">
        <v>132</v>
      </c>
      <c r="D17" s="1">
        <v>36343</v>
      </c>
      <c r="E17" s="1">
        <v>35</v>
      </c>
      <c r="F17" s="1">
        <v>7608</v>
      </c>
      <c r="G17" s="1">
        <v>63</v>
      </c>
      <c r="H17" s="1">
        <v>15782</v>
      </c>
      <c r="I17" s="1">
        <v>34</v>
      </c>
      <c r="J17" s="1">
        <v>12953</v>
      </c>
    </row>
    <row r="18" spans="2:10" x14ac:dyDescent="0.2">
      <c r="B18">
        <v>2009</v>
      </c>
      <c r="C18" s="1">
        <v>135</v>
      </c>
      <c r="D18" s="1">
        <v>50860</v>
      </c>
      <c r="E18" s="1">
        <v>49</v>
      </c>
      <c r="F18" s="1">
        <v>13325</v>
      </c>
      <c r="G18" s="1">
        <v>50</v>
      </c>
      <c r="H18" s="1">
        <v>15789</v>
      </c>
      <c r="I18" s="1">
        <v>36</v>
      </c>
      <c r="J18" s="1">
        <v>21746</v>
      </c>
    </row>
    <row r="19" spans="2:10" x14ac:dyDescent="0.2">
      <c r="B19">
        <v>2010</v>
      </c>
      <c r="C19" s="1">
        <v>140</v>
      </c>
      <c r="D19" s="1">
        <v>43475</v>
      </c>
      <c r="E19" s="1">
        <v>33</v>
      </c>
      <c r="F19" s="1">
        <v>7222</v>
      </c>
      <c r="G19" s="1">
        <v>64</v>
      </c>
      <c r="H19" s="1">
        <v>21396</v>
      </c>
      <c r="I19" s="1">
        <v>43</v>
      </c>
      <c r="J19" s="1">
        <v>14857</v>
      </c>
    </row>
    <row r="20" spans="2:10" x14ac:dyDescent="0.2">
      <c r="B20">
        <v>2011</v>
      </c>
      <c r="C20" s="1">
        <v>108</v>
      </c>
      <c r="D20" s="1">
        <v>38088</v>
      </c>
      <c r="E20" s="1"/>
      <c r="F20" s="1"/>
      <c r="G20" s="1"/>
      <c r="H20" s="1"/>
      <c r="I20" s="1"/>
      <c r="J20" s="1"/>
    </row>
    <row r="21" spans="2:10" x14ac:dyDescent="0.2">
      <c r="B21">
        <v>2012</v>
      </c>
      <c r="C21" s="1">
        <v>140</v>
      </c>
      <c r="D21" s="1">
        <v>37127</v>
      </c>
    </row>
    <row r="23" spans="2:10" x14ac:dyDescent="0.2">
      <c r="B23">
        <v>2014</v>
      </c>
      <c r="C23" s="1">
        <v>127</v>
      </c>
      <c r="D23" s="1">
        <v>49991</v>
      </c>
    </row>
    <row r="24" spans="2:10" s="35" customFormat="1" x14ac:dyDescent="0.2">
      <c r="B24" s="35">
        <v>2015</v>
      </c>
      <c r="C24" s="76">
        <v>126</v>
      </c>
      <c r="D24" s="76">
        <v>35815</v>
      </c>
    </row>
    <row r="25" spans="2:10" s="88" customFormat="1" x14ac:dyDescent="0.2">
      <c r="B25" s="88">
        <v>2016</v>
      </c>
      <c r="C25" s="76">
        <v>120</v>
      </c>
      <c r="D25" s="76">
        <v>66119</v>
      </c>
    </row>
    <row r="26" spans="2:10" x14ac:dyDescent="0.2">
      <c r="B26" s="89">
        <v>2017</v>
      </c>
      <c r="C26" s="76">
        <v>232</v>
      </c>
      <c r="D26" s="76">
        <v>69324</v>
      </c>
    </row>
    <row r="27" spans="2:10" x14ac:dyDescent="0.2">
      <c r="B27" s="91">
        <v>2018</v>
      </c>
      <c r="C27" s="93">
        <v>257</v>
      </c>
      <c r="D27" s="76">
        <v>139109</v>
      </c>
      <c r="E27">
        <v>47</v>
      </c>
      <c r="F27" s="1">
        <v>65475</v>
      </c>
      <c r="G27" s="1">
        <v>85</v>
      </c>
      <c r="H27" s="1">
        <v>29225</v>
      </c>
      <c r="I27" s="1">
        <v>125</v>
      </c>
      <c r="J27" s="1">
        <v>44409</v>
      </c>
    </row>
    <row r="29" spans="2:10" x14ac:dyDescent="0.2">
      <c r="B29" t="s">
        <v>167</v>
      </c>
    </row>
  </sheetData>
  <mergeCells count="7">
    <mergeCell ref="O4:Q4"/>
    <mergeCell ref="R4:T4"/>
    <mergeCell ref="U4:W4"/>
    <mergeCell ref="C4:E4"/>
    <mergeCell ref="F4:H4"/>
    <mergeCell ref="I4:K4"/>
    <mergeCell ref="L4:N4"/>
  </mergeCells>
  <phoneticPr fontId="8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9" sqref="B19"/>
    </sheetView>
  </sheetViews>
  <sheetFormatPr baseColWidth="10" defaultRowHeight="12.75" x14ac:dyDescent="0.2"/>
  <cols>
    <col min="1" max="1" width="34.7109375" customWidth="1"/>
    <col min="3" max="3" width="16.42578125" customWidth="1"/>
    <col min="5" max="5" width="19.28515625" customWidth="1"/>
    <col min="6" max="6" width="17.140625" customWidth="1"/>
    <col min="7" max="7" width="17.28515625" customWidth="1"/>
    <col min="8" max="8" width="13.5703125" customWidth="1"/>
    <col min="9" max="9" width="14.5703125" customWidth="1"/>
  </cols>
  <sheetData>
    <row r="1" spans="1:9" ht="25.5" x14ac:dyDescent="0.2">
      <c r="A1" s="59" t="s">
        <v>206</v>
      </c>
    </row>
    <row r="2" spans="1:9" x14ac:dyDescent="0.2">
      <c r="A2" s="59" t="s">
        <v>168</v>
      </c>
    </row>
    <row r="3" spans="1:9" ht="25.5" x14ac:dyDescent="0.2">
      <c r="A3" s="60" t="s">
        <v>162</v>
      </c>
    </row>
    <row r="4" spans="1:9" ht="57.75" customHeight="1" x14ac:dyDescent="0.2">
      <c r="B4" s="58"/>
      <c r="C4" s="58" t="s">
        <v>163</v>
      </c>
      <c r="D4" s="58" t="s">
        <v>164</v>
      </c>
      <c r="E4" s="58" t="s">
        <v>165</v>
      </c>
      <c r="F4" s="58" t="s">
        <v>166</v>
      </c>
      <c r="G4" s="58" t="s">
        <v>203</v>
      </c>
      <c r="H4" s="58" t="s">
        <v>204</v>
      </c>
      <c r="I4" s="58" t="s">
        <v>205</v>
      </c>
    </row>
    <row r="5" spans="1:9" s="58" customFormat="1" x14ac:dyDescent="0.2">
      <c r="B5">
        <v>2004</v>
      </c>
      <c r="C5" s="1">
        <v>43615</v>
      </c>
      <c r="D5" s="1">
        <v>138</v>
      </c>
      <c r="E5" s="1">
        <v>42000</v>
      </c>
      <c r="F5" s="1">
        <v>14</v>
      </c>
      <c r="G5" s="1">
        <v>884465</v>
      </c>
      <c r="H5" s="1">
        <f t="shared" ref="H5:H17" si="0">D5+F5</f>
        <v>152</v>
      </c>
      <c r="I5" s="1">
        <f>C5+G5</f>
        <v>928080</v>
      </c>
    </row>
    <row r="6" spans="1:9" x14ac:dyDescent="0.2">
      <c r="B6">
        <v>2005</v>
      </c>
      <c r="C6" s="1">
        <v>93375</v>
      </c>
      <c r="D6" s="1">
        <v>157</v>
      </c>
      <c r="E6" s="1">
        <v>65713</v>
      </c>
      <c r="F6" s="1">
        <v>19</v>
      </c>
      <c r="G6" s="1">
        <v>401527</v>
      </c>
      <c r="H6" s="1">
        <f t="shared" si="0"/>
        <v>176</v>
      </c>
      <c r="I6" s="1">
        <f t="shared" ref="I6:I18" si="1">C6+G6</f>
        <v>494902</v>
      </c>
    </row>
    <row r="7" spans="1:9" x14ac:dyDescent="0.2">
      <c r="B7">
        <v>2006</v>
      </c>
      <c r="C7" s="1">
        <v>63089</v>
      </c>
      <c r="D7" s="1">
        <v>160</v>
      </c>
      <c r="E7" s="1">
        <v>40161</v>
      </c>
      <c r="F7" s="1">
        <v>21</v>
      </c>
      <c r="G7" s="1">
        <v>897481</v>
      </c>
      <c r="H7" s="1">
        <f t="shared" si="0"/>
        <v>181</v>
      </c>
      <c r="I7" s="1">
        <f t="shared" si="1"/>
        <v>960570</v>
      </c>
    </row>
    <row r="8" spans="1:9" x14ac:dyDescent="0.2">
      <c r="B8">
        <v>2007</v>
      </c>
      <c r="C8" s="1">
        <v>62979</v>
      </c>
      <c r="D8" s="1">
        <v>161</v>
      </c>
      <c r="E8" s="1">
        <v>59608</v>
      </c>
      <c r="F8" s="1">
        <v>20</v>
      </c>
      <c r="G8" s="1">
        <v>739212</v>
      </c>
      <c r="H8" s="1">
        <f t="shared" si="0"/>
        <v>181</v>
      </c>
      <c r="I8" s="1">
        <f t="shared" si="1"/>
        <v>802191</v>
      </c>
    </row>
    <row r="9" spans="1:9" x14ac:dyDescent="0.2">
      <c r="B9">
        <v>2008</v>
      </c>
      <c r="C9" s="1">
        <v>60825</v>
      </c>
      <c r="D9" s="1">
        <v>140</v>
      </c>
      <c r="E9" s="1">
        <v>61848</v>
      </c>
      <c r="F9" s="1">
        <v>18</v>
      </c>
      <c r="G9" s="1">
        <v>369356</v>
      </c>
      <c r="H9" s="1">
        <f t="shared" si="0"/>
        <v>158</v>
      </c>
      <c r="I9" s="1">
        <f t="shared" si="1"/>
        <v>430181</v>
      </c>
    </row>
    <row r="10" spans="1:9" x14ac:dyDescent="0.2">
      <c r="B10">
        <v>2009</v>
      </c>
      <c r="C10" s="1">
        <v>47263</v>
      </c>
      <c r="D10" s="1">
        <v>106</v>
      </c>
      <c r="E10" s="1">
        <v>37815</v>
      </c>
      <c r="F10" s="1">
        <v>19</v>
      </c>
      <c r="G10" s="1">
        <v>457115</v>
      </c>
      <c r="H10" s="1">
        <f t="shared" si="0"/>
        <v>125</v>
      </c>
      <c r="I10" s="1">
        <f t="shared" si="1"/>
        <v>504378</v>
      </c>
    </row>
    <row r="11" spans="1:9" x14ac:dyDescent="0.2">
      <c r="B11">
        <v>2010</v>
      </c>
      <c r="C11" s="1">
        <v>64183</v>
      </c>
      <c r="D11" s="1">
        <v>74</v>
      </c>
      <c r="E11" s="1">
        <v>22918</v>
      </c>
      <c r="F11" s="1">
        <v>18</v>
      </c>
      <c r="G11" s="1">
        <v>220387</v>
      </c>
      <c r="H11" s="1">
        <f t="shared" si="0"/>
        <v>92</v>
      </c>
      <c r="I11" s="1">
        <f t="shared" si="1"/>
        <v>284570</v>
      </c>
    </row>
    <row r="12" spans="1:9" x14ac:dyDescent="0.2">
      <c r="B12">
        <v>2011</v>
      </c>
      <c r="C12" s="1">
        <v>46387</v>
      </c>
      <c r="D12" s="1">
        <v>74</v>
      </c>
      <c r="E12" s="1">
        <v>24588</v>
      </c>
      <c r="F12" s="1">
        <v>26</v>
      </c>
      <c r="G12" s="1">
        <v>168508</v>
      </c>
      <c r="H12" s="1">
        <f t="shared" si="0"/>
        <v>100</v>
      </c>
      <c r="I12" s="1">
        <f t="shared" si="1"/>
        <v>214895</v>
      </c>
    </row>
    <row r="13" spans="1:9" x14ac:dyDescent="0.2">
      <c r="B13">
        <v>2012</v>
      </c>
      <c r="C13" s="1">
        <v>33260</v>
      </c>
      <c r="D13" s="1">
        <v>51</v>
      </c>
      <c r="E13" s="1">
        <v>20500</v>
      </c>
      <c r="F13" s="1">
        <v>19</v>
      </c>
      <c r="G13" s="1">
        <v>197239</v>
      </c>
      <c r="H13" s="1">
        <f t="shared" si="0"/>
        <v>70</v>
      </c>
      <c r="I13" s="1">
        <f t="shared" si="1"/>
        <v>230499</v>
      </c>
    </row>
    <row r="14" spans="1:9" x14ac:dyDescent="0.2">
      <c r="B14">
        <v>2013</v>
      </c>
      <c r="C14" s="1">
        <v>35172</v>
      </c>
      <c r="D14" s="1">
        <v>75</v>
      </c>
      <c r="E14" s="1">
        <v>26162</v>
      </c>
      <c r="F14" s="1">
        <v>31</v>
      </c>
      <c r="G14" s="1">
        <v>174770</v>
      </c>
      <c r="H14" s="1">
        <f t="shared" si="0"/>
        <v>106</v>
      </c>
      <c r="I14" s="1">
        <f t="shared" si="1"/>
        <v>209942</v>
      </c>
    </row>
    <row r="15" spans="1:9" x14ac:dyDescent="0.2">
      <c r="B15">
        <v>2014</v>
      </c>
      <c r="C15" s="1">
        <v>64612</v>
      </c>
      <c r="D15" s="1">
        <v>96</v>
      </c>
      <c r="E15" s="1"/>
      <c r="F15" s="1">
        <v>35</v>
      </c>
      <c r="G15" s="1">
        <v>238933</v>
      </c>
      <c r="H15" s="1">
        <f t="shared" si="0"/>
        <v>131</v>
      </c>
      <c r="I15" s="1">
        <f t="shared" si="1"/>
        <v>303545</v>
      </c>
    </row>
    <row r="16" spans="1:9" s="35" customFormat="1" x14ac:dyDescent="0.2">
      <c r="B16" s="35">
        <v>2015</v>
      </c>
      <c r="C16" s="1">
        <v>65584</v>
      </c>
      <c r="D16" s="1">
        <v>88</v>
      </c>
      <c r="E16" s="1"/>
      <c r="F16" s="1">
        <v>37</v>
      </c>
      <c r="G16" s="1">
        <v>245247</v>
      </c>
      <c r="H16" s="1">
        <f t="shared" si="0"/>
        <v>125</v>
      </c>
      <c r="I16" s="1">
        <f t="shared" si="1"/>
        <v>310831</v>
      </c>
    </row>
    <row r="17" spans="2:9" x14ac:dyDescent="0.2">
      <c r="B17" s="88">
        <v>2016</v>
      </c>
      <c r="C17" s="1">
        <v>65372</v>
      </c>
      <c r="D17" s="1">
        <v>94</v>
      </c>
      <c r="F17" s="1">
        <v>36</v>
      </c>
      <c r="G17" s="1">
        <v>263280</v>
      </c>
      <c r="H17" s="1">
        <f t="shared" si="0"/>
        <v>130</v>
      </c>
      <c r="I17" s="1">
        <f t="shared" si="1"/>
        <v>328652</v>
      </c>
    </row>
    <row r="18" spans="2:9" x14ac:dyDescent="0.2">
      <c r="B18" s="91">
        <v>2017</v>
      </c>
      <c r="C18" s="1">
        <v>56722</v>
      </c>
      <c r="D18" s="1">
        <v>84</v>
      </c>
      <c r="F18" s="1">
        <v>40</v>
      </c>
      <c r="G18" s="1">
        <v>306115</v>
      </c>
      <c r="H18" s="1">
        <f>D18+F18</f>
        <v>124</v>
      </c>
      <c r="I18" s="1">
        <f t="shared" si="1"/>
        <v>362837</v>
      </c>
    </row>
    <row r="19" spans="2:9" x14ac:dyDescent="0.2">
      <c r="B19" s="91"/>
      <c r="D19" s="1"/>
    </row>
  </sheetData>
  <phoneticPr fontId="8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8" sqref="B18"/>
    </sheetView>
  </sheetViews>
  <sheetFormatPr baseColWidth="10" defaultRowHeight="12.75" x14ac:dyDescent="0.2"/>
  <cols>
    <col min="1" max="1" width="28.28515625" customWidth="1"/>
    <col min="257" max="257" width="28.28515625" customWidth="1"/>
    <col min="513" max="513" width="28.28515625" customWidth="1"/>
    <col min="769" max="769" width="28.28515625" customWidth="1"/>
    <col min="1025" max="1025" width="28.28515625" customWidth="1"/>
    <col min="1281" max="1281" width="28.28515625" customWidth="1"/>
    <col min="1537" max="1537" width="28.28515625" customWidth="1"/>
    <col min="1793" max="1793" width="28.28515625" customWidth="1"/>
    <col min="2049" max="2049" width="28.28515625" customWidth="1"/>
    <col min="2305" max="2305" width="28.28515625" customWidth="1"/>
    <col min="2561" max="2561" width="28.28515625" customWidth="1"/>
    <col min="2817" max="2817" width="28.28515625" customWidth="1"/>
    <col min="3073" max="3073" width="28.28515625" customWidth="1"/>
    <col min="3329" max="3329" width="28.28515625" customWidth="1"/>
    <col min="3585" max="3585" width="28.28515625" customWidth="1"/>
    <col min="3841" max="3841" width="28.28515625" customWidth="1"/>
    <col min="4097" max="4097" width="28.28515625" customWidth="1"/>
    <col min="4353" max="4353" width="28.28515625" customWidth="1"/>
    <col min="4609" max="4609" width="28.28515625" customWidth="1"/>
    <col min="4865" max="4865" width="28.28515625" customWidth="1"/>
    <col min="5121" max="5121" width="28.28515625" customWidth="1"/>
    <col min="5377" max="5377" width="28.28515625" customWidth="1"/>
    <col min="5633" max="5633" width="28.28515625" customWidth="1"/>
    <col min="5889" max="5889" width="28.28515625" customWidth="1"/>
    <col min="6145" max="6145" width="28.28515625" customWidth="1"/>
    <col min="6401" max="6401" width="28.28515625" customWidth="1"/>
    <col min="6657" max="6657" width="28.28515625" customWidth="1"/>
    <col min="6913" max="6913" width="28.28515625" customWidth="1"/>
    <col min="7169" max="7169" width="28.28515625" customWidth="1"/>
    <col min="7425" max="7425" width="28.28515625" customWidth="1"/>
    <col min="7681" max="7681" width="28.28515625" customWidth="1"/>
    <col min="7937" max="7937" width="28.28515625" customWidth="1"/>
    <col min="8193" max="8193" width="28.28515625" customWidth="1"/>
    <col min="8449" max="8449" width="28.28515625" customWidth="1"/>
    <col min="8705" max="8705" width="28.28515625" customWidth="1"/>
    <col min="8961" max="8961" width="28.28515625" customWidth="1"/>
    <col min="9217" max="9217" width="28.28515625" customWidth="1"/>
    <col min="9473" max="9473" width="28.28515625" customWidth="1"/>
    <col min="9729" max="9729" width="28.28515625" customWidth="1"/>
    <col min="9985" max="9985" width="28.28515625" customWidth="1"/>
    <col min="10241" max="10241" width="28.28515625" customWidth="1"/>
    <col min="10497" max="10497" width="28.28515625" customWidth="1"/>
    <col min="10753" max="10753" width="28.28515625" customWidth="1"/>
    <col min="11009" max="11009" width="28.28515625" customWidth="1"/>
    <col min="11265" max="11265" width="28.28515625" customWidth="1"/>
    <col min="11521" max="11521" width="28.28515625" customWidth="1"/>
    <col min="11777" max="11777" width="28.28515625" customWidth="1"/>
    <col min="12033" max="12033" width="28.28515625" customWidth="1"/>
    <col min="12289" max="12289" width="28.28515625" customWidth="1"/>
    <col min="12545" max="12545" width="28.28515625" customWidth="1"/>
    <col min="12801" max="12801" width="28.28515625" customWidth="1"/>
    <col min="13057" max="13057" width="28.28515625" customWidth="1"/>
    <col min="13313" max="13313" width="28.28515625" customWidth="1"/>
    <col min="13569" max="13569" width="28.28515625" customWidth="1"/>
    <col min="13825" max="13825" width="28.28515625" customWidth="1"/>
    <col min="14081" max="14081" width="28.28515625" customWidth="1"/>
    <col min="14337" max="14337" width="28.28515625" customWidth="1"/>
    <col min="14593" max="14593" width="28.28515625" customWidth="1"/>
    <col min="14849" max="14849" width="28.28515625" customWidth="1"/>
    <col min="15105" max="15105" width="28.28515625" customWidth="1"/>
    <col min="15361" max="15361" width="28.28515625" customWidth="1"/>
    <col min="15617" max="15617" width="28.28515625" customWidth="1"/>
    <col min="15873" max="15873" width="28.28515625" customWidth="1"/>
    <col min="16129" max="16129" width="28.28515625" customWidth="1"/>
  </cols>
  <sheetData>
    <row r="1" spans="1:4" ht="25.5" x14ac:dyDescent="0.2">
      <c r="A1" s="59" t="s">
        <v>173</v>
      </c>
      <c r="B1" s="9"/>
      <c r="C1" s="9"/>
    </row>
    <row r="2" spans="1:4" x14ac:dyDescent="0.2">
      <c r="A2" s="59" t="s">
        <v>172</v>
      </c>
      <c r="B2" s="9"/>
      <c r="C2" s="9"/>
    </row>
    <row r="3" spans="1:4" ht="25.5" x14ac:dyDescent="0.2">
      <c r="A3" s="60" t="s">
        <v>169</v>
      </c>
      <c r="B3" s="9"/>
      <c r="C3" s="9"/>
    </row>
    <row r="5" spans="1:4" x14ac:dyDescent="0.2">
      <c r="C5" t="s">
        <v>170</v>
      </c>
      <c r="D5" t="s">
        <v>171</v>
      </c>
    </row>
    <row r="6" spans="1:4" x14ac:dyDescent="0.2">
      <c r="B6">
        <v>2007</v>
      </c>
      <c r="C6">
        <v>57</v>
      </c>
      <c r="D6" s="1">
        <v>429107</v>
      </c>
    </row>
    <row r="7" spans="1:4" x14ac:dyDescent="0.2">
      <c r="B7">
        <v>2008</v>
      </c>
      <c r="C7">
        <v>52</v>
      </c>
      <c r="D7" s="1">
        <v>360627</v>
      </c>
    </row>
    <row r="8" spans="1:4" x14ac:dyDescent="0.2">
      <c r="B8">
        <v>2009</v>
      </c>
      <c r="C8">
        <v>45</v>
      </c>
      <c r="D8" s="1">
        <v>307055</v>
      </c>
    </row>
    <row r="9" spans="1:4" x14ac:dyDescent="0.2">
      <c r="B9">
        <v>2010</v>
      </c>
      <c r="C9">
        <v>36</v>
      </c>
      <c r="D9" s="1">
        <v>262167</v>
      </c>
    </row>
    <row r="10" spans="1:4" x14ac:dyDescent="0.2">
      <c r="B10">
        <v>2011</v>
      </c>
      <c r="C10">
        <v>38</v>
      </c>
      <c r="D10" s="1">
        <v>258576</v>
      </c>
    </row>
    <row r="11" spans="1:4" x14ac:dyDescent="0.2">
      <c r="B11">
        <v>2012</v>
      </c>
      <c r="C11">
        <v>41</v>
      </c>
      <c r="D11" s="1">
        <v>239299</v>
      </c>
    </row>
    <row r="12" spans="1:4" x14ac:dyDescent="0.2">
      <c r="B12">
        <v>2013</v>
      </c>
      <c r="C12">
        <v>14</v>
      </c>
      <c r="D12" s="1">
        <v>116513</v>
      </c>
    </row>
    <row r="13" spans="1:4" x14ac:dyDescent="0.2">
      <c r="B13">
        <v>2014</v>
      </c>
      <c r="C13">
        <v>15</v>
      </c>
      <c r="D13" s="1">
        <v>143100</v>
      </c>
    </row>
    <row r="14" spans="1:4" x14ac:dyDescent="0.2">
      <c r="B14">
        <v>2015</v>
      </c>
      <c r="C14">
        <v>19</v>
      </c>
      <c r="D14" s="1">
        <v>194652</v>
      </c>
    </row>
    <row r="15" spans="1:4" x14ac:dyDescent="0.2">
      <c r="B15">
        <v>2016</v>
      </c>
      <c r="C15">
        <v>19</v>
      </c>
      <c r="D15" s="1">
        <v>152792</v>
      </c>
    </row>
    <row r="16" spans="1:4" x14ac:dyDescent="0.2">
      <c r="B16">
        <v>2017</v>
      </c>
      <c r="C16">
        <v>17</v>
      </c>
      <c r="D16" s="1">
        <v>57283</v>
      </c>
    </row>
    <row r="17" spans="2:4" x14ac:dyDescent="0.2">
      <c r="B17">
        <v>2018</v>
      </c>
      <c r="C17">
        <v>16</v>
      </c>
      <c r="D17" s="1">
        <v>92267</v>
      </c>
    </row>
    <row r="19" spans="2:4" x14ac:dyDescent="0.2">
      <c r="D19" s="1"/>
    </row>
  </sheetData>
  <phoneticPr fontId="8" type="noConversion"/>
  <pageMargins left="0.75" right="0.75" top="1" bottom="1" header="0" footer="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workbookViewId="0">
      <pane xSplit="1" ySplit="7" topLeftCell="R8" activePane="bottomRight" state="frozen"/>
      <selection pane="topRight" activeCell="B1" sqref="B1"/>
      <selection pane="bottomLeft" activeCell="A8" sqref="A8"/>
      <selection pane="bottomRight" activeCell="A3" sqref="A3"/>
    </sheetView>
  </sheetViews>
  <sheetFormatPr baseColWidth="10" defaultRowHeight="12.75" x14ac:dyDescent="0.2"/>
  <cols>
    <col min="1" max="1" width="12.28515625" customWidth="1"/>
    <col min="2" max="2" width="5.7109375" customWidth="1"/>
    <col min="3" max="3" width="6.42578125" customWidth="1"/>
    <col min="4" max="4" width="6.28515625" customWidth="1"/>
    <col min="5" max="5" width="6" customWidth="1"/>
    <col min="6" max="6" width="6.28515625" customWidth="1"/>
    <col min="7" max="7" width="5.42578125" customWidth="1"/>
    <col min="8" max="8" width="6.140625" customWidth="1"/>
    <col min="9" max="9" width="5.7109375" customWidth="1"/>
    <col min="10" max="10" width="6.28515625" customWidth="1"/>
    <col min="11" max="11" width="7.140625" customWidth="1"/>
    <col min="12" max="12" width="6.5703125" customWidth="1"/>
    <col min="13" max="13" width="6" customWidth="1"/>
    <col min="14" max="15" width="6.28515625" customWidth="1"/>
    <col min="16" max="16" width="5.5703125" customWidth="1"/>
    <col min="17" max="17" width="6" customWidth="1"/>
    <col min="18" max="18" width="6.28515625" customWidth="1"/>
    <col min="19" max="19" width="6" customWidth="1"/>
    <col min="20" max="20" width="5.85546875" customWidth="1"/>
    <col min="21" max="22" width="5.7109375" customWidth="1"/>
    <col min="23" max="23" width="6.7109375" customWidth="1"/>
    <col min="24" max="26" width="6.28515625" customWidth="1"/>
    <col min="27" max="31" width="7.5703125" customWidth="1"/>
    <col min="257" max="257" width="12.28515625" customWidth="1"/>
    <col min="258" max="258" width="5.7109375" customWidth="1"/>
    <col min="259" max="259" width="6.42578125" customWidth="1"/>
    <col min="260" max="260" width="6.28515625" customWidth="1"/>
    <col min="261" max="261" width="6" customWidth="1"/>
    <col min="262" max="262" width="6.28515625" customWidth="1"/>
    <col min="263" max="263" width="5.42578125" customWidth="1"/>
    <col min="264" max="264" width="6.140625" customWidth="1"/>
    <col min="265" max="265" width="5.7109375" customWidth="1"/>
    <col min="266" max="266" width="6.28515625" customWidth="1"/>
    <col min="267" max="267" width="7.140625" customWidth="1"/>
    <col min="268" max="268" width="6.5703125" customWidth="1"/>
    <col min="269" max="269" width="6" customWidth="1"/>
    <col min="270" max="271" width="6.28515625" customWidth="1"/>
    <col min="272" max="272" width="5.5703125" customWidth="1"/>
    <col min="273" max="273" width="6" customWidth="1"/>
    <col min="274" max="274" width="6.28515625" customWidth="1"/>
    <col min="275" max="275" width="6" customWidth="1"/>
    <col min="276" max="276" width="5.85546875" customWidth="1"/>
    <col min="277" max="278" width="5.7109375" customWidth="1"/>
    <col min="279" max="279" width="6.7109375" customWidth="1"/>
    <col min="280" max="282" width="6.28515625" customWidth="1"/>
    <col min="283" max="287" width="7.5703125" customWidth="1"/>
    <col min="513" max="513" width="12.28515625" customWidth="1"/>
    <col min="514" max="514" width="5.7109375" customWidth="1"/>
    <col min="515" max="515" width="6.42578125" customWidth="1"/>
    <col min="516" max="516" width="6.28515625" customWidth="1"/>
    <col min="517" max="517" width="6" customWidth="1"/>
    <col min="518" max="518" width="6.28515625" customWidth="1"/>
    <col min="519" max="519" width="5.42578125" customWidth="1"/>
    <col min="520" max="520" width="6.140625" customWidth="1"/>
    <col min="521" max="521" width="5.7109375" customWidth="1"/>
    <col min="522" max="522" width="6.28515625" customWidth="1"/>
    <col min="523" max="523" width="7.140625" customWidth="1"/>
    <col min="524" max="524" width="6.5703125" customWidth="1"/>
    <col min="525" max="525" width="6" customWidth="1"/>
    <col min="526" max="527" width="6.28515625" customWidth="1"/>
    <col min="528" max="528" width="5.5703125" customWidth="1"/>
    <col min="529" max="529" width="6" customWidth="1"/>
    <col min="530" max="530" width="6.28515625" customWidth="1"/>
    <col min="531" max="531" width="6" customWidth="1"/>
    <col min="532" max="532" width="5.85546875" customWidth="1"/>
    <col min="533" max="534" width="5.7109375" customWidth="1"/>
    <col min="535" max="535" width="6.7109375" customWidth="1"/>
    <col min="536" max="538" width="6.28515625" customWidth="1"/>
    <col min="539" max="543" width="7.5703125" customWidth="1"/>
    <col min="769" max="769" width="12.28515625" customWidth="1"/>
    <col min="770" max="770" width="5.7109375" customWidth="1"/>
    <col min="771" max="771" width="6.42578125" customWidth="1"/>
    <col min="772" max="772" width="6.28515625" customWidth="1"/>
    <col min="773" max="773" width="6" customWidth="1"/>
    <col min="774" max="774" width="6.28515625" customWidth="1"/>
    <col min="775" max="775" width="5.42578125" customWidth="1"/>
    <col min="776" max="776" width="6.140625" customWidth="1"/>
    <col min="777" max="777" width="5.7109375" customWidth="1"/>
    <col min="778" max="778" width="6.28515625" customWidth="1"/>
    <col min="779" max="779" width="7.140625" customWidth="1"/>
    <col min="780" max="780" width="6.5703125" customWidth="1"/>
    <col min="781" max="781" width="6" customWidth="1"/>
    <col min="782" max="783" width="6.28515625" customWidth="1"/>
    <col min="784" max="784" width="5.5703125" customWidth="1"/>
    <col min="785" max="785" width="6" customWidth="1"/>
    <col min="786" max="786" width="6.28515625" customWidth="1"/>
    <col min="787" max="787" width="6" customWidth="1"/>
    <col min="788" max="788" width="5.85546875" customWidth="1"/>
    <col min="789" max="790" width="5.7109375" customWidth="1"/>
    <col min="791" max="791" width="6.7109375" customWidth="1"/>
    <col min="792" max="794" width="6.28515625" customWidth="1"/>
    <col min="795" max="799" width="7.5703125" customWidth="1"/>
    <col min="1025" max="1025" width="12.28515625" customWidth="1"/>
    <col min="1026" max="1026" width="5.7109375" customWidth="1"/>
    <col min="1027" max="1027" width="6.42578125" customWidth="1"/>
    <col min="1028" max="1028" width="6.28515625" customWidth="1"/>
    <col min="1029" max="1029" width="6" customWidth="1"/>
    <col min="1030" max="1030" width="6.28515625" customWidth="1"/>
    <col min="1031" max="1031" width="5.42578125" customWidth="1"/>
    <col min="1032" max="1032" width="6.140625" customWidth="1"/>
    <col min="1033" max="1033" width="5.7109375" customWidth="1"/>
    <col min="1034" max="1034" width="6.28515625" customWidth="1"/>
    <col min="1035" max="1035" width="7.140625" customWidth="1"/>
    <col min="1036" max="1036" width="6.5703125" customWidth="1"/>
    <col min="1037" max="1037" width="6" customWidth="1"/>
    <col min="1038" max="1039" width="6.28515625" customWidth="1"/>
    <col min="1040" max="1040" width="5.5703125" customWidth="1"/>
    <col min="1041" max="1041" width="6" customWidth="1"/>
    <col min="1042" max="1042" width="6.28515625" customWidth="1"/>
    <col min="1043" max="1043" width="6" customWidth="1"/>
    <col min="1044" max="1044" width="5.85546875" customWidth="1"/>
    <col min="1045" max="1046" width="5.7109375" customWidth="1"/>
    <col min="1047" max="1047" width="6.7109375" customWidth="1"/>
    <col min="1048" max="1050" width="6.28515625" customWidth="1"/>
    <col min="1051" max="1055" width="7.5703125" customWidth="1"/>
    <col min="1281" max="1281" width="12.28515625" customWidth="1"/>
    <col min="1282" max="1282" width="5.7109375" customWidth="1"/>
    <col min="1283" max="1283" width="6.42578125" customWidth="1"/>
    <col min="1284" max="1284" width="6.28515625" customWidth="1"/>
    <col min="1285" max="1285" width="6" customWidth="1"/>
    <col min="1286" max="1286" width="6.28515625" customWidth="1"/>
    <col min="1287" max="1287" width="5.42578125" customWidth="1"/>
    <col min="1288" max="1288" width="6.140625" customWidth="1"/>
    <col min="1289" max="1289" width="5.7109375" customWidth="1"/>
    <col min="1290" max="1290" width="6.28515625" customWidth="1"/>
    <col min="1291" max="1291" width="7.140625" customWidth="1"/>
    <col min="1292" max="1292" width="6.5703125" customWidth="1"/>
    <col min="1293" max="1293" width="6" customWidth="1"/>
    <col min="1294" max="1295" width="6.28515625" customWidth="1"/>
    <col min="1296" max="1296" width="5.5703125" customWidth="1"/>
    <col min="1297" max="1297" width="6" customWidth="1"/>
    <col min="1298" max="1298" width="6.28515625" customWidth="1"/>
    <col min="1299" max="1299" width="6" customWidth="1"/>
    <col min="1300" max="1300" width="5.85546875" customWidth="1"/>
    <col min="1301" max="1302" width="5.7109375" customWidth="1"/>
    <col min="1303" max="1303" width="6.7109375" customWidth="1"/>
    <col min="1304" max="1306" width="6.28515625" customWidth="1"/>
    <col min="1307" max="1311" width="7.5703125" customWidth="1"/>
    <col min="1537" max="1537" width="12.28515625" customWidth="1"/>
    <col min="1538" max="1538" width="5.7109375" customWidth="1"/>
    <col min="1539" max="1539" width="6.42578125" customWidth="1"/>
    <col min="1540" max="1540" width="6.28515625" customWidth="1"/>
    <col min="1541" max="1541" width="6" customWidth="1"/>
    <col min="1542" max="1542" width="6.28515625" customWidth="1"/>
    <col min="1543" max="1543" width="5.42578125" customWidth="1"/>
    <col min="1544" max="1544" width="6.140625" customWidth="1"/>
    <col min="1545" max="1545" width="5.7109375" customWidth="1"/>
    <col min="1546" max="1546" width="6.28515625" customWidth="1"/>
    <col min="1547" max="1547" width="7.140625" customWidth="1"/>
    <col min="1548" max="1548" width="6.5703125" customWidth="1"/>
    <col min="1549" max="1549" width="6" customWidth="1"/>
    <col min="1550" max="1551" width="6.28515625" customWidth="1"/>
    <col min="1552" max="1552" width="5.5703125" customWidth="1"/>
    <col min="1553" max="1553" width="6" customWidth="1"/>
    <col min="1554" max="1554" width="6.28515625" customWidth="1"/>
    <col min="1555" max="1555" width="6" customWidth="1"/>
    <col min="1556" max="1556" width="5.85546875" customWidth="1"/>
    <col min="1557" max="1558" width="5.7109375" customWidth="1"/>
    <col min="1559" max="1559" width="6.7109375" customWidth="1"/>
    <col min="1560" max="1562" width="6.28515625" customWidth="1"/>
    <col min="1563" max="1567" width="7.5703125" customWidth="1"/>
    <col min="1793" max="1793" width="12.28515625" customWidth="1"/>
    <col min="1794" max="1794" width="5.7109375" customWidth="1"/>
    <col min="1795" max="1795" width="6.42578125" customWidth="1"/>
    <col min="1796" max="1796" width="6.28515625" customWidth="1"/>
    <col min="1797" max="1797" width="6" customWidth="1"/>
    <col min="1798" max="1798" width="6.28515625" customWidth="1"/>
    <col min="1799" max="1799" width="5.42578125" customWidth="1"/>
    <col min="1800" max="1800" width="6.140625" customWidth="1"/>
    <col min="1801" max="1801" width="5.7109375" customWidth="1"/>
    <col min="1802" max="1802" width="6.28515625" customWidth="1"/>
    <col min="1803" max="1803" width="7.140625" customWidth="1"/>
    <col min="1804" max="1804" width="6.5703125" customWidth="1"/>
    <col min="1805" max="1805" width="6" customWidth="1"/>
    <col min="1806" max="1807" width="6.28515625" customWidth="1"/>
    <col min="1808" max="1808" width="5.5703125" customWidth="1"/>
    <col min="1809" max="1809" width="6" customWidth="1"/>
    <col min="1810" max="1810" width="6.28515625" customWidth="1"/>
    <col min="1811" max="1811" width="6" customWidth="1"/>
    <col min="1812" max="1812" width="5.85546875" customWidth="1"/>
    <col min="1813" max="1814" width="5.7109375" customWidth="1"/>
    <col min="1815" max="1815" width="6.7109375" customWidth="1"/>
    <col min="1816" max="1818" width="6.28515625" customWidth="1"/>
    <col min="1819" max="1823" width="7.5703125" customWidth="1"/>
    <col min="2049" max="2049" width="12.28515625" customWidth="1"/>
    <col min="2050" max="2050" width="5.7109375" customWidth="1"/>
    <col min="2051" max="2051" width="6.42578125" customWidth="1"/>
    <col min="2052" max="2052" width="6.28515625" customWidth="1"/>
    <col min="2053" max="2053" width="6" customWidth="1"/>
    <col min="2054" max="2054" width="6.28515625" customWidth="1"/>
    <col min="2055" max="2055" width="5.42578125" customWidth="1"/>
    <col min="2056" max="2056" width="6.140625" customWidth="1"/>
    <col min="2057" max="2057" width="5.7109375" customWidth="1"/>
    <col min="2058" max="2058" width="6.28515625" customWidth="1"/>
    <col min="2059" max="2059" width="7.140625" customWidth="1"/>
    <col min="2060" max="2060" width="6.5703125" customWidth="1"/>
    <col min="2061" max="2061" width="6" customWidth="1"/>
    <col min="2062" max="2063" width="6.28515625" customWidth="1"/>
    <col min="2064" max="2064" width="5.5703125" customWidth="1"/>
    <col min="2065" max="2065" width="6" customWidth="1"/>
    <col min="2066" max="2066" width="6.28515625" customWidth="1"/>
    <col min="2067" max="2067" width="6" customWidth="1"/>
    <col min="2068" max="2068" width="5.85546875" customWidth="1"/>
    <col min="2069" max="2070" width="5.7109375" customWidth="1"/>
    <col min="2071" max="2071" width="6.7109375" customWidth="1"/>
    <col min="2072" max="2074" width="6.28515625" customWidth="1"/>
    <col min="2075" max="2079" width="7.5703125" customWidth="1"/>
    <col min="2305" max="2305" width="12.28515625" customWidth="1"/>
    <col min="2306" max="2306" width="5.7109375" customWidth="1"/>
    <col min="2307" max="2307" width="6.42578125" customWidth="1"/>
    <col min="2308" max="2308" width="6.28515625" customWidth="1"/>
    <col min="2309" max="2309" width="6" customWidth="1"/>
    <col min="2310" max="2310" width="6.28515625" customWidth="1"/>
    <col min="2311" max="2311" width="5.42578125" customWidth="1"/>
    <col min="2312" max="2312" width="6.140625" customWidth="1"/>
    <col min="2313" max="2313" width="5.7109375" customWidth="1"/>
    <col min="2314" max="2314" width="6.28515625" customWidth="1"/>
    <col min="2315" max="2315" width="7.140625" customWidth="1"/>
    <col min="2316" max="2316" width="6.5703125" customWidth="1"/>
    <col min="2317" max="2317" width="6" customWidth="1"/>
    <col min="2318" max="2319" width="6.28515625" customWidth="1"/>
    <col min="2320" max="2320" width="5.5703125" customWidth="1"/>
    <col min="2321" max="2321" width="6" customWidth="1"/>
    <col min="2322" max="2322" width="6.28515625" customWidth="1"/>
    <col min="2323" max="2323" width="6" customWidth="1"/>
    <col min="2324" max="2324" width="5.85546875" customWidth="1"/>
    <col min="2325" max="2326" width="5.7109375" customWidth="1"/>
    <col min="2327" max="2327" width="6.7109375" customWidth="1"/>
    <col min="2328" max="2330" width="6.28515625" customWidth="1"/>
    <col min="2331" max="2335" width="7.5703125" customWidth="1"/>
    <col min="2561" max="2561" width="12.28515625" customWidth="1"/>
    <col min="2562" max="2562" width="5.7109375" customWidth="1"/>
    <col min="2563" max="2563" width="6.42578125" customWidth="1"/>
    <col min="2564" max="2564" width="6.28515625" customWidth="1"/>
    <col min="2565" max="2565" width="6" customWidth="1"/>
    <col min="2566" max="2566" width="6.28515625" customWidth="1"/>
    <col min="2567" max="2567" width="5.42578125" customWidth="1"/>
    <col min="2568" max="2568" width="6.140625" customWidth="1"/>
    <col min="2569" max="2569" width="5.7109375" customWidth="1"/>
    <col min="2570" max="2570" width="6.28515625" customWidth="1"/>
    <col min="2571" max="2571" width="7.140625" customWidth="1"/>
    <col min="2572" max="2572" width="6.5703125" customWidth="1"/>
    <col min="2573" max="2573" width="6" customWidth="1"/>
    <col min="2574" max="2575" width="6.28515625" customWidth="1"/>
    <col min="2576" max="2576" width="5.5703125" customWidth="1"/>
    <col min="2577" max="2577" width="6" customWidth="1"/>
    <col min="2578" max="2578" width="6.28515625" customWidth="1"/>
    <col min="2579" max="2579" width="6" customWidth="1"/>
    <col min="2580" max="2580" width="5.85546875" customWidth="1"/>
    <col min="2581" max="2582" width="5.7109375" customWidth="1"/>
    <col min="2583" max="2583" width="6.7109375" customWidth="1"/>
    <col min="2584" max="2586" width="6.28515625" customWidth="1"/>
    <col min="2587" max="2591" width="7.5703125" customWidth="1"/>
    <col min="2817" max="2817" width="12.28515625" customWidth="1"/>
    <col min="2818" max="2818" width="5.7109375" customWidth="1"/>
    <col min="2819" max="2819" width="6.42578125" customWidth="1"/>
    <col min="2820" max="2820" width="6.28515625" customWidth="1"/>
    <col min="2821" max="2821" width="6" customWidth="1"/>
    <col min="2822" max="2822" width="6.28515625" customWidth="1"/>
    <col min="2823" max="2823" width="5.42578125" customWidth="1"/>
    <col min="2824" max="2824" width="6.140625" customWidth="1"/>
    <col min="2825" max="2825" width="5.7109375" customWidth="1"/>
    <col min="2826" max="2826" width="6.28515625" customWidth="1"/>
    <col min="2827" max="2827" width="7.140625" customWidth="1"/>
    <col min="2828" max="2828" width="6.5703125" customWidth="1"/>
    <col min="2829" max="2829" width="6" customWidth="1"/>
    <col min="2830" max="2831" width="6.28515625" customWidth="1"/>
    <col min="2832" max="2832" width="5.5703125" customWidth="1"/>
    <col min="2833" max="2833" width="6" customWidth="1"/>
    <col min="2834" max="2834" width="6.28515625" customWidth="1"/>
    <col min="2835" max="2835" width="6" customWidth="1"/>
    <col min="2836" max="2836" width="5.85546875" customWidth="1"/>
    <col min="2837" max="2838" width="5.7109375" customWidth="1"/>
    <col min="2839" max="2839" width="6.7109375" customWidth="1"/>
    <col min="2840" max="2842" width="6.28515625" customWidth="1"/>
    <col min="2843" max="2847" width="7.5703125" customWidth="1"/>
    <col min="3073" max="3073" width="12.28515625" customWidth="1"/>
    <col min="3074" max="3074" width="5.7109375" customWidth="1"/>
    <col min="3075" max="3075" width="6.42578125" customWidth="1"/>
    <col min="3076" max="3076" width="6.28515625" customWidth="1"/>
    <col min="3077" max="3077" width="6" customWidth="1"/>
    <col min="3078" max="3078" width="6.28515625" customWidth="1"/>
    <col min="3079" max="3079" width="5.42578125" customWidth="1"/>
    <col min="3080" max="3080" width="6.140625" customWidth="1"/>
    <col min="3081" max="3081" width="5.7109375" customWidth="1"/>
    <col min="3082" max="3082" width="6.28515625" customWidth="1"/>
    <col min="3083" max="3083" width="7.140625" customWidth="1"/>
    <col min="3084" max="3084" width="6.5703125" customWidth="1"/>
    <col min="3085" max="3085" width="6" customWidth="1"/>
    <col min="3086" max="3087" width="6.28515625" customWidth="1"/>
    <col min="3088" max="3088" width="5.5703125" customWidth="1"/>
    <col min="3089" max="3089" width="6" customWidth="1"/>
    <col min="3090" max="3090" width="6.28515625" customWidth="1"/>
    <col min="3091" max="3091" width="6" customWidth="1"/>
    <col min="3092" max="3092" width="5.85546875" customWidth="1"/>
    <col min="3093" max="3094" width="5.7109375" customWidth="1"/>
    <col min="3095" max="3095" width="6.7109375" customWidth="1"/>
    <col min="3096" max="3098" width="6.28515625" customWidth="1"/>
    <col min="3099" max="3103" width="7.5703125" customWidth="1"/>
    <col min="3329" max="3329" width="12.28515625" customWidth="1"/>
    <col min="3330" max="3330" width="5.7109375" customWidth="1"/>
    <col min="3331" max="3331" width="6.42578125" customWidth="1"/>
    <col min="3332" max="3332" width="6.28515625" customWidth="1"/>
    <col min="3333" max="3333" width="6" customWidth="1"/>
    <col min="3334" max="3334" width="6.28515625" customWidth="1"/>
    <col min="3335" max="3335" width="5.42578125" customWidth="1"/>
    <col min="3336" max="3336" width="6.140625" customWidth="1"/>
    <col min="3337" max="3337" width="5.7109375" customWidth="1"/>
    <col min="3338" max="3338" width="6.28515625" customWidth="1"/>
    <col min="3339" max="3339" width="7.140625" customWidth="1"/>
    <col min="3340" max="3340" width="6.5703125" customWidth="1"/>
    <col min="3341" max="3341" width="6" customWidth="1"/>
    <col min="3342" max="3343" width="6.28515625" customWidth="1"/>
    <col min="3344" max="3344" width="5.5703125" customWidth="1"/>
    <col min="3345" max="3345" width="6" customWidth="1"/>
    <col min="3346" max="3346" width="6.28515625" customWidth="1"/>
    <col min="3347" max="3347" width="6" customWidth="1"/>
    <col min="3348" max="3348" width="5.85546875" customWidth="1"/>
    <col min="3349" max="3350" width="5.7109375" customWidth="1"/>
    <col min="3351" max="3351" width="6.7109375" customWidth="1"/>
    <col min="3352" max="3354" width="6.28515625" customWidth="1"/>
    <col min="3355" max="3359" width="7.5703125" customWidth="1"/>
    <col min="3585" max="3585" width="12.28515625" customWidth="1"/>
    <col min="3586" max="3586" width="5.7109375" customWidth="1"/>
    <col min="3587" max="3587" width="6.42578125" customWidth="1"/>
    <col min="3588" max="3588" width="6.28515625" customWidth="1"/>
    <col min="3589" max="3589" width="6" customWidth="1"/>
    <col min="3590" max="3590" width="6.28515625" customWidth="1"/>
    <col min="3591" max="3591" width="5.42578125" customWidth="1"/>
    <col min="3592" max="3592" width="6.140625" customWidth="1"/>
    <col min="3593" max="3593" width="5.7109375" customWidth="1"/>
    <col min="3594" max="3594" width="6.28515625" customWidth="1"/>
    <col min="3595" max="3595" width="7.140625" customWidth="1"/>
    <col min="3596" max="3596" width="6.5703125" customWidth="1"/>
    <col min="3597" max="3597" width="6" customWidth="1"/>
    <col min="3598" max="3599" width="6.28515625" customWidth="1"/>
    <col min="3600" max="3600" width="5.5703125" customWidth="1"/>
    <col min="3601" max="3601" width="6" customWidth="1"/>
    <col min="3602" max="3602" width="6.28515625" customWidth="1"/>
    <col min="3603" max="3603" width="6" customWidth="1"/>
    <col min="3604" max="3604" width="5.85546875" customWidth="1"/>
    <col min="3605" max="3606" width="5.7109375" customWidth="1"/>
    <col min="3607" max="3607" width="6.7109375" customWidth="1"/>
    <col min="3608" max="3610" width="6.28515625" customWidth="1"/>
    <col min="3611" max="3615" width="7.5703125" customWidth="1"/>
    <col min="3841" max="3841" width="12.28515625" customWidth="1"/>
    <col min="3842" max="3842" width="5.7109375" customWidth="1"/>
    <col min="3843" max="3843" width="6.42578125" customWidth="1"/>
    <col min="3844" max="3844" width="6.28515625" customWidth="1"/>
    <col min="3845" max="3845" width="6" customWidth="1"/>
    <col min="3846" max="3846" width="6.28515625" customWidth="1"/>
    <col min="3847" max="3847" width="5.42578125" customWidth="1"/>
    <col min="3848" max="3848" width="6.140625" customWidth="1"/>
    <col min="3849" max="3849" width="5.7109375" customWidth="1"/>
    <col min="3850" max="3850" width="6.28515625" customWidth="1"/>
    <col min="3851" max="3851" width="7.140625" customWidth="1"/>
    <col min="3852" max="3852" width="6.5703125" customWidth="1"/>
    <col min="3853" max="3853" width="6" customWidth="1"/>
    <col min="3854" max="3855" width="6.28515625" customWidth="1"/>
    <col min="3856" max="3856" width="5.5703125" customWidth="1"/>
    <col min="3857" max="3857" width="6" customWidth="1"/>
    <col min="3858" max="3858" width="6.28515625" customWidth="1"/>
    <col min="3859" max="3859" width="6" customWidth="1"/>
    <col min="3860" max="3860" width="5.85546875" customWidth="1"/>
    <col min="3861" max="3862" width="5.7109375" customWidth="1"/>
    <col min="3863" max="3863" width="6.7109375" customWidth="1"/>
    <col min="3864" max="3866" width="6.28515625" customWidth="1"/>
    <col min="3867" max="3871" width="7.5703125" customWidth="1"/>
    <col min="4097" max="4097" width="12.28515625" customWidth="1"/>
    <col min="4098" max="4098" width="5.7109375" customWidth="1"/>
    <col min="4099" max="4099" width="6.42578125" customWidth="1"/>
    <col min="4100" max="4100" width="6.28515625" customWidth="1"/>
    <col min="4101" max="4101" width="6" customWidth="1"/>
    <col min="4102" max="4102" width="6.28515625" customWidth="1"/>
    <col min="4103" max="4103" width="5.42578125" customWidth="1"/>
    <col min="4104" max="4104" width="6.140625" customWidth="1"/>
    <col min="4105" max="4105" width="5.7109375" customWidth="1"/>
    <col min="4106" max="4106" width="6.28515625" customWidth="1"/>
    <col min="4107" max="4107" width="7.140625" customWidth="1"/>
    <col min="4108" max="4108" width="6.5703125" customWidth="1"/>
    <col min="4109" max="4109" width="6" customWidth="1"/>
    <col min="4110" max="4111" width="6.28515625" customWidth="1"/>
    <col min="4112" max="4112" width="5.5703125" customWidth="1"/>
    <col min="4113" max="4113" width="6" customWidth="1"/>
    <col min="4114" max="4114" width="6.28515625" customWidth="1"/>
    <col min="4115" max="4115" width="6" customWidth="1"/>
    <col min="4116" max="4116" width="5.85546875" customWidth="1"/>
    <col min="4117" max="4118" width="5.7109375" customWidth="1"/>
    <col min="4119" max="4119" width="6.7109375" customWidth="1"/>
    <col min="4120" max="4122" width="6.28515625" customWidth="1"/>
    <col min="4123" max="4127" width="7.5703125" customWidth="1"/>
    <col min="4353" max="4353" width="12.28515625" customWidth="1"/>
    <col min="4354" max="4354" width="5.7109375" customWidth="1"/>
    <col min="4355" max="4355" width="6.42578125" customWidth="1"/>
    <col min="4356" max="4356" width="6.28515625" customWidth="1"/>
    <col min="4357" max="4357" width="6" customWidth="1"/>
    <col min="4358" max="4358" width="6.28515625" customWidth="1"/>
    <col min="4359" max="4359" width="5.42578125" customWidth="1"/>
    <col min="4360" max="4360" width="6.140625" customWidth="1"/>
    <col min="4361" max="4361" width="5.7109375" customWidth="1"/>
    <col min="4362" max="4362" width="6.28515625" customWidth="1"/>
    <col min="4363" max="4363" width="7.140625" customWidth="1"/>
    <col min="4364" max="4364" width="6.5703125" customWidth="1"/>
    <col min="4365" max="4365" width="6" customWidth="1"/>
    <col min="4366" max="4367" width="6.28515625" customWidth="1"/>
    <col min="4368" max="4368" width="5.5703125" customWidth="1"/>
    <col min="4369" max="4369" width="6" customWidth="1"/>
    <col min="4370" max="4370" width="6.28515625" customWidth="1"/>
    <col min="4371" max="4371" width="6" customWidth="1"/>
    <col min="4372" max="4372" width="5.85546875" customWidth="1"/>
    <col min="4373" max="4374" width="5.7109375" customWidth="1"/>
    <col min="4375" max="4375" width="6.7109375" customWidth="1"/>
    <col min="4376" max="4378" width="6.28515625" customWidth="1"/>
    <col min="4379" max="4383" width="7.5703125" customWidth="1"/>
    <col min="4609" max="4609" width="12.28515625" customWidth="1"/>
    <col min="4610" max="4610" width="5.7109375" customWidth="1"/>
    <col min="4611" max="4611" width="6.42578125" customWidth="1"/>
    <col min="4612" max="4612" width="6.28515625" customWidth="1"/>
    <col min="4613" max="4613" width="6" customWidth="1"/>
    <col min="4614" max="4614" width="6.28515625" customWidth="1"/>
    <col min="4615" max="4615" width="5.42578125" customWidth="1"/>
    <col min="4616" max="4616" width="6.140625" customWidth="1"/>
    <col min="4617" max="4617" width="5.7109375" customWidth="1"/>
    <col min="4618" max="4618" width="6.28515625" customWidth="1"/>
    <col min="4619" max="4619" width="7.140625" customWidth="1"/>
    <col min="4620" max="4620" width="6.5703125" customWidth="1"/>
    <col min="4621" max="4621" width="6" customWidth="1"/>
    <col min="4622" max="4623" width="6.28515625" customWidth="1"/>
    <col min="4624" max="4624" width="5.5703125" customWidth="1"/>
    <col min="4625" max="4625" width="6" customWidth="1"/>
    <col min="4626" max="4626" width="6.28515625" customWidth="1"/>
    <col min="4627" max="4627" width="6" customWidth="1"/>
    <col min="4628" max="4628" width="5.85546875" customWidth="1"/>
    <col min="4629" max="4630" width="5.7109375" customWidth="1"/>
    <col min="4631" max="4631" width="6.7109375" customWidth="1"/>
    <col min="4632" max="4634" width="6.28515625" customWidth="1"/>
    <col min="4635" max="4639" width="7.5703125" customWidth="1"/>
    <col min="4865" max="4865" width="12.28515625" customWidth="1"/>
    <col min="4866" max="4866" width="5.7109375" customWidth="1"/>
    <col min="4867" max="4867" width="6.42578125" customWidth="1"/>
    <col min="4868" max="4868" width="6.28515625" customWidth="1"/>
    <col min="4869" max="4869" width="6" customWidth="1"/>
    <col min="4870" max="4870" width="6.28515625" customWidth="1"/>
    <col min="4871" max="4871" width="5.42578125" customWidth="1"/>
    <col min="4872" max="4872" width="6.140625" customWidth="1"/>
    <col min="4873" max="4873" width="5.7109375" customWidth="1"/>
    <col min="4874" max="4874" width="6.28515625" customWidth="1"/>
    <col min="4875" max="4875" width="7.140625" customWidth="1"/>
    <col min="4876" max="4876" width="6.5703125" customWidth="1"/>
    <col min="4877" max="4877" width="6" customWidth="1"/>
    <col min="4878" max="4879" width="6.28515625" customWidth="1"/>
    <col min="4880" max="4880" width="5.5703125" customWidth="1"/>
    <col min="4881" max="4881" width="6" customWidth="1"/>
    <col min="4882" max="4882" width="6.28515625" customWidth="1"/>
    <col min="4883" max="4883" width="6" customWidth="1"/>
    <col min="4884" max="4884" width="5.85546875" customWidth="1"/>
    <col min="4885" max="4886" width="5.7109375" customWidth="1"/>
    <col min="4887" max="4887" width="6.7109375" customWidth="1"/>
    <col min="4888" max="4890" width="6.28515625" customWidth="1"/>
    <col min="4891" max="4895" width="7.5703125" customWidth="1"/>
    <col min="5121" max="5121" width="12.28515625" customWidth="1"/>
    <col min="5122" max="5122" width="5.7109375" customWidth="1"/>
    <col min="5123" max="5123" width="6.42578125" customWidth="1"/>
    <col min="5124" max="5124" width="6.28515625" customWidth="1"/>
    <col min="5125" max="5125" width="6" customWidth="1"/>
    <col min="5126" max="5126" width="6.28515625" customWidth="1"/>
    <col min="5127" max="5127" width="5.42578125" customWidth="1"/>
    <col min="5128" max="5128" width="6.140625" customWidth="1"/>
    <col min="5129" max="5129" width="5.7109375" customWidth="1"/>
    <col min="5130" max="5130" width="6.28515625" customWidth="1"/>
    <col min="5131" max="5131" width="7.140625" customWidth="1"/>
    <col min="5132" max="5132" width="6.5703125" customWidth="1"/>
    <col min="5133" max="5133" width="6" customWidth="1"/>
    <col min="5134" max="5135" width="6.28515625" customWidth="1"/>
    <col min="5136" max="5136" width="5.5703125" customWidth="1"/>
    <col min="5137" max="5137" width="6" customWidth="1"/>
    <col min="5138" max="5138" width="6.28515625" customWidth="1"/>
    <col min="5139" max="5139" width="6" customWidth="1"/>
    <col min="5140" max="5140" width="5.85546875" customWidth="1"/>
    <col min="5141" max="5142" width="5.7109375" customWidth="1"/>
    <col min="5143" max="5143" width="6.7109375" customWidth="1"/>
    <col min="5144" max="5146" width="6.28515625" customWidth="1"/>
    <col min="5147" max="5151" width="7.5703125" customWidth="1"/>
    <col min="5377" max="5377" width="12.28515625" customWidth="1"/>
    <col min="5378" max="5378" width="5.7109375" customWidth="1"/>
    <col min="5379" max="5379" width="6.42578125" customWidth="1"/>
    <col min="5380" max="5380" width="6.28515625" customWidth="1"/>
    <col min="5381" max="5381" width="6" customWidth="1"/>
    <col min="5382" max="5382" width="6.28515625" customWidth="1"/>
    <col min="5383" max="5383" width="5.42578125" customWidth="1"/>
    <col min="5384" max="5384" width="6.140625" customWidth="1"/>
    <col min="5385" max="5385" width="5.7109375" customWidth="1"/>
    <col min="5386" max="5386" width="6.28515625" customWidth="1"/>
    <col min="5387" max="5387" width="7.140625" customWidth="1"/>
    <col min="5388" max="5388" width="6.5703125" customWidth="1"/>
    <col min="5389" max="5389" width="6" customWidth="1"/>
    <col min="5390" max="5391" width="6.28515625" customWidth="1"/>
    <col min="5392" max="5392" width="5.5703125" customWidth="1"/>
    <col min="5393" max="5393" width="6" customWidth="1"/>
    <col min="5394" max="5394" width="6.28515625" customWidth="1"/>
    <col min="5395" max="5395" width="6" customWidth="1"/>
    <col min="5396" max="5396" width="5.85546875" customWidth="1"/>
    <col min="5397" max="5398" width="5.7109375" customWidth="1"/>
    <col min="5399" max="5399" width="6.7109375" customWidth="1"/>
    <col min="5400" max="5402" width="6.28515625" customWidth="1"/>
    <col min="5403" max="5407" width="7.5703125" customWidth="1"/>
    <col min="5633" max="5633" width="12.28515625" customWidth="1"/>
    <col min="5634" max="5634" width="5.7109375" customWidth="1"/>
    <col min="5635" max="5635" width="6.42578125" customWidth="1"/>
    <col min="5636" max="5636" width="6.28515625" customWidth="1"/>
    <col min="5637" max="5637" width="6" customWidth="1"/>
    <col min="5638" max="5638" width="6.28515625" customWidth="1"/>
    <col min="5639" max="5639" width="5.42578125" customWidth="1"/>
    <col min="5640" max="5640" width="6.140625" customWidth="1"/>
    <col min="5641" max="5641" width="5.7109375" customWidth="1"/>
    <col min="5642" max="5642" width="6.28515625" customWidth="1"/>
    <col min="5643" max="5643" width="7.140625" customWidth="1"/>
    <col min="5644" max="5644" width="6.5703125" customWidth="1"/>
    <col min="5645" max="5645" width="6" customWidth="1"/>
    <col min="5646" max="5647" width="6.28515625" customWidth="1"/>
    <col min="5648" max="5648" width="5.5703125" customWidth="1"/>
    <col min="5649" max="5649" width="6" customWidth="1"/>
    <col min="5650" max="5650" width="6.28515625" customWidth="1"/>
    <col min="5651" max="5651" width="6" customWidth="1"/>
    <col min="5652" max="5652" width="5.85546875" customWidth="1"/>
    <col min="5653" max="5654" width="5.7109375" customWidth="1"/>
    <col min="5655" max="5655" width="6.7109375" customWidth="1"/>
    <col min="5656" max="5658" width="6.28515625" customWidth="1"/>
    <col min="5659" max="5663" width="7.5703125" customWidth="1"/>
    <col min="5889" max="5889" width="12.28515625" customWidth="1"/>
    <col min="5890" max="5890" width="5.7109375" customWidth="1"/>
    <col min="5891" max="5891" width="6.42578125" customWidth="1"/>
    <col min="5892" max="5892" width="6.28515625" customWidth="1"/>
    <col min="5893" max="5893" width="6" customWidth="1"/>
    <col min="5894" max="5894" width="6.28515625" customWidth="1"/>
    <col min="5895" max="5895" width="5.42578125" customWidth="1"/>
    <col min="5896" max="5896" width="6.140625" customWidth="1"/>
    <col min="5897" max="5897" width="5.7109375" customWidth="1"/>
    <col min="5898" max="5898" width="6.28515625" customWidth="1"/>
    <col min="5899" max="5899" width="7.140625" customWidth="1"/>
    <col min="5900" max="5900" width="6.5703125" customWidth="1"/>
    <col min="5901" max="5901" width="6" customWidth="1"/>
    <col min="5902" max="5903" width="6.28515625" customWidth="1"/>
    <col min="5904" max="5904" width="5.5703125" customWidth="1"/>
    <col min="5905" max="5905" width="6" customWidth="1"/>
    <col min="5906" max="5906" width="6.28515625" customWidth="1"/>
    <col min="5907" max="5907" width="6" customWidth="1"/>
    <col min="5908" max="5908" width="5.85546875" customWidth="1"/>
    <col min="5909" max="5910" width="5.7109375" customWidth="1"/>
    <col min="5911" max="5911" width="6.7109375" customWidth="1"/>
    <col min="5912" max="5914" width="6.28515625" customWidth="1"/>
    <col min="5915" max="5919" width="7.5703125" customWidth="1"/>
    <col min="6145" max="6145" width="12.28515625" customWidth="1"/>
    <col min="6146" max="6146" width="5.7109375" customWidth="1"/>
    <col min="6147" max="6147" width="6.42578125" customWidth="1"/>
    <col min="6148" max="6148" width="6.28515625" customWidth="1"/>
    <col min="6149" max="6149" width="6" customWidth="1"/>
    <col min="6150" max="6150" width="6.28515625" customWidth="1"/>
    <col min="6151" max="6151" width="5.42578125" customWidth="1"/>
    <col min="6152" max="6152" width="6.140625" customWidth="1"/>
    <col min="6153" max="6153" width="5.7109375" customWidth="1"/>
    <col min="6154" max="6154" width="6.28515625" customWidth="1"/>
    <col min="6155" max="6155" width="7.140625" customWidth="1"/>
    <col min="6156" max="6156" width="6.5703125" customWidth="1"/>
    <col min="6157" max="6157" width="6" customWidth="1"/>
    <col min="6158" max="6159" width="6.28515625" customWidth="1"/>
    <col min="6160" max="6160" width="5.5703125" customWidth="1"/>
    <col min="6161" max="6161" width="6" customWidth="1"/>
    <col min="6162" max="6162" width="6.28515625" customWidth="1"/>
    <col min="6163" max="6163" width="6" customWidth="1"/>
    <col min="6164" max="6164" width="5.85546875" customWidth="1"/>
    <col min="6165" max="6166" width="5.7109375" customWidth="1"/>
    <col min="6167" max="6167" width="6.7109375" customWidth="1"/>
    <col min="6168" max="6170" width="6.28515625" customWidth="1"/>
    <col min="6171" max="6175" width="7.5703125" customWidth="1"/>
    <col min="6401" max="6401" width="12.28515625" customWidth="1"/>
    <col min="6402" max="6402" width="5.7109375" customWidth="1"/>
    <col min="6403" max="6403" width="6.42578125" customWidth="1"/>
    <col min="6404" max="6404" width="6.28515625" customWidth="1"/>
    <col min="6405" max="6405" width="6" customWidth="1"/>
    <col min="6406" max="6406" width="6.28515625" customWidth="1"/>
    <col min="6407" max="6407" width="5.42578125" customWidth="1"/>
    <col min="6408" max="6408" width="6.140625" customWidth="1"/>
    <col min="6409" max="6409" width="5.7109375" customWidth="1"/>
    <col min="6410" max="6410" width="6.28515625" customWidth="1"/>
    <col min="6411" max="6411" width="7.140625" customWidth="1"/>
    <col min="6412" max="6412" width="6.5703125" customWidth="1"/>
    <col min="6413" max="6413" width="6" customWidth="1"/>
    <col min="6414" max="6415" width="6.28515625" customWidth="1"/>
    <col min="6416" max="6416" width="5.5703125" customWidth="1"/>
    <col min="6417" max="6417" width="6" customWidth="1"/>
    <col min="6418" max="6418" width="6.28515625" customWidth="1"/>
    <col min="6419" max="6419" width="6" customWidth="1"/>
    <col min="6420" max="6420" width="5.85546875" customWidth="1"/>
    <col min="6421" max="6422" width="5.7109375" customWidth="1"/>
    <col min="6423" max="6423" width="6.7109375" customWidth="1"/>
    <col min="6424" max="6426" width="6.28515625" customWidth="1"/>
    <col min="6427" max="6431" width="7.5703125" customWidth="1"/>
    <col min="6657" max="6657" width="12.28515625" customWidth="1"/>
    <col min="6658" max="6658" width="5.7109375" customWidth="1"/>
    <col min="6659" max="6659" width="6.42578125" customWidth="1"/>
    <col min="6660" max="6660" width="6.28515625" customWidth="1"/>
    <col min="6661" max="6661" width="6" customWidth="1"/>
    <col min="6662" max="6662" width="6.28515625" customWidth="1"/>
    <col min="6663" max="6663" width="5.42578125" customWidth="1"/>
    <col min="6664" max="6664" width="6.140625" customWidth="1"/>
    <col min="6665" max="6665" width="5.7109375" customWidth="1"/>
    <col min="6666" max="6666" width="6.28515625" customWidth="1"/>
    <col min="6667" max="6667" width="7.140625" customWidth="1"/>
    <col min="6668" max="6668" width="6.5703125" customWidth="1"/>
    <col min="6669" max="6669" width="6" customWidth="1"/>
    <col min="6670" max="6671" width="6.28515625" customWidth="1"/>
    <col min="6672" max="6672" width="5.5703125" customWidth="1"/>
    <col min="6673" max="6673" width="6" customWidth="1"/>
    <col min="6674" max="6674" width="6.28515625" customWidth="1"/>
    <col min="6675" max="6675" width="6" customWidth="1"/>
    <col min="6676" max="6676" width="5.85546875" customWidth="1"/>
    <col min="6677" max="6678" width="5.7109375" customWidth="1"/>
    <col min="6679" max="6679" width="6.7109375" customWidth="1"/>
    <col min="6680" max="6682" width="6.28515625" customWidth="1"/>
    <col min="6683" max="6687" width="7.5703125" customWidth="1"/>
    <col min="6913" max="6913" width="12.28515625" customWidth="1"/>
    <col min="6914" max="6914" width="5.7109375" customWidth="1"/>
    <col min="6915" max="6915" width="6.42578125" customWidth="1"/>
    <col min="6916" max="6916" width="6.28515625" customWidth="1"/>
    <col min="6917" max="6917" width="6" customWidth="1"/>
    <col min="6918" max="6918" width="6.28515625" customWidth="1"/>
    <col min="6919" max="6919" width="5.42578125" customWidth="1"/>
    <col min="6920" max="6920" width="6.140625" customWidth="1"/>
    <col min="6921" max="6921" width="5.7109375" customWidth="1"/>
    <col min="6922" max="6922" width="6.28515625" customWidth="1"/>
    <col min="6923" max="6923" width="7.140625" customWidth="1"/>
    <col min="6924" max="6924" width="6.5703125" customWidth="1"/>
    <col min="6925" max="6925" width="6" customWidth="1"/>
    <col min="6926" max="6927" width="6.28515625" customWidth="1"/>
    <col min="6928" max="6928" width="5.5703125" customWidth="1"/>
    <col min="6929" max="6929" width="6" customWidth="1"/>
    <col min="6930" max="6930" width="6.28515625" customWidth="1"/>
    <col min="6931" max="6931" width="6" customWidth="1"/>
    <col min="6932" max="6932" width="5.85546875" customWidth="1"/>
    <col min="6933" max="6934" width="5.7109375" customWidth="1"/>
    <col min="6935" max="6935" width="6.7109375" customWidth="1"/>
    <col min="6936" max="6938" width="6.28515625" customWidth="1"/>
    <col min="6939" max="6943" width="7.5703125" customWidth="1"/>
    <col min="7169" max="7169" width="12.28515625" customWidth="1"/>
    <col min="7170" max="7170" width="5.7109375" customWidth="1"/>
    <col min="7171" max="7171" width="6.42578125" customWidth="1"/>
    <col min="7172" max="7172" width="6.28515625" customWidth="1"/>
    <col min="7173" max="7173" width="6" customWidth="1"/>
    <col min="7174" max="7174" width="6.28515625" customWidth="1"/>
    <col min="7175" max="7175" width="5.42578125" customWidth="1"/>
    <col min="7176" max="7176" width="6.140625" customWidth="1"/>
    <col min="7177" max="7177" width="5.7109375" customWidth="1"/>
    <col min="7178" max="7178" width="6.28515625" customWidth="1"/>
    <col min="7179" max="7179" width="7.140625" customWidth="1"/>
    <col min="7180" max="7180" width="6.5703125" customWidth="1"/>
    <col min="7181" max="7181" width="6" customWidth="1"/>
    <col min="7182" max="7183" width="6.28515625" customWidth="1"/>
    <col min="7184" max="7184" width="5.5703125" customWidth="1"/>
    <col min="7185" max="7185" width="6" customWidth="1"/>
    <col min="7186" max="7186" width="6.28515625" customWidth="1"/>
    <col min="7187" max="7187" width="6" customWidth="1"/>
    <col min="7188" max="7188" width="5.85546875" customWidth="1"/>
    <col min="7189" max="7190" width="5.7109375" customWidth="1"/>
    <col min="7191" max="7191" width="6.7109375" customWidth="1"/>
    <col min="7192" max="7194" width="6.28515625" customWidth="1"/>
    <col min="7195" max="7199" width="7.5703125" customWidth="1"/>
    <col min="7425" max="7425" width="12.28515625" customWidth="1"/>
    <col min="7426" max="7426" width="5.7109375" customWidth="1"/>
    <col min="7427" max="7427" width="6.42578125" customWidth="1"/>
    <col min="7428" max="7428" width="6.28515625" customWidth="1"/>
    <col min="7429" max="7429" width="6" customWidth="1"/>
    <col min="7430" max="7430" width="6.28515625" customWidth="1"/>
    <col min="7431" max="7431" width="5.42578125" customWidth="1"/>
    <col min="7432" max="7432" width="6.140625" customWidth="1"/>
    <col min="7433" max="7433" width="5.7109375" customWidth="1"/>
    <col min="7434" max="7434" width="6.28515625" customWidth="1"/>
    <col min="7435" max="7435" width="7.140625" customWidth="1"/>
    <col min="7436" max="7436" width="6.5703125" customWidth="1"/>
    <col min="7437" max="7437" width="6" customWidth="1"/>
    <col min="7438" max="7439" width="6.28515625" customWidth="1"/>
    <col min="7440" max="7440" width="5.5703125" customWidth="1"/>
    <col min="7441" max="7441" width="6" customWidth="1"/>
    <col min="7442" max="7442" width="6.28515625" customWidth="1"/>
    <col min="7443" max="7443" width="6" customWidth="1"/>
    <col min="7444" max="7444" width="5.85546875" customWidth="1"/>
    <col min="7445" max="7446" width="5.7109375" customWidth="1"/>
    <col min="7447" max="7447" width="6.7109375" customWidth="1"/>
    <col min="7448" max="7450" width="6.28515625" customWidth="1"/>
    <col min="7451" max="7455" width="7.5703125" customWidth="1"/>
    <col min="7681" max="7681" width="12.28515625" customWidth="1"/>
    <col min="7682" max="7682" width="5.7109375" customWidth="1"/>
    <col min="7683" max="7683" width="6.42578125" customWidth="1"/>
    <col min="7684" max="7684" width="6.28515625" customWidth="1"/>
    <col min="7685" max="7685" width="6" customWidth="1"/>
    <col min="7686" max="7686" width="6.28515625" customWidth="1"/>
    <col min="7687" max="7687" width="5.42578125" customWidth="1"/>
    <col min="7688" max="7688" width="6.140625" customWidth="1"/>
    <col min="7689" max="7689" width="5.7109375" customWidth="1"/>
    <col min="7690" max="7690" width="6.28515625" customWidth="1"/>
    <col min="7691" max="7691" width="7.140625" customWidth="1"/>
    <col min="7692" max="7692" width="6.5703125" customWidth="1"/>
    <col min="7693" max="7693" width="6" customWidth="1"/>
    <col min="7694" max="7695" width="6.28515625" customWidth="1"/>
    <col min="7696" max="7696" width="5.5703125" customWidth="1"/>
    <col min="7697" max="7697" width="6" customWidth="1"/>
    <col min="7698" max="7698" width="6.28515625" customWidth="1"/>
    <col min="7699" max="7699" width="6" customWidth="1"/>
    <col min="7700" max="7700" width="5.85546875" customWidth="1"/>
    <col min="7701" max="7702" width="5.7109375" customWidth="1"/>
    <col min="7703" max="7703" width="6.7109375" customWidth="1"/>
    <col min="7704" max="7706" width="6.28515625" customWidth="1"/>
    <col min="7707" max="7711" width="7.5703125" customWidth="1"/>
    <col min="7937" max="7937" width="12.28515625" customWidth="1"/>
    <col min="7938" max="7938" width="5.7109375" customWidth="1"/>
    <col min="7939" max="7939" width="6.42578125" customWidth="1"/>
    <col min="7940" max="7940" width="6.28515625" customWidth="1"/>
    <col min="7941" max="7941" width="6" customWidth="1"/>
    <col min="7942" max="7942" width="6.28515625" customWidth="1"/>
    <col min="7943" max="7943" width="5.42578125" customWidth="1"/>
    <col min="7944" max="7944" width="6.140625" customWidth="1"/>
    <col min="7945" max="7945" width="5.7109375" customWidth="1"/>
    <col min="7946" max="7946" width="6.28515625" customWidth="1"/>
    <col min="7947" max="7947" width="7.140625" customWidth="1"/>
    <col min="7948" max="7948" width="6.5703125" customWidth="1"/>
    <col min="7949" max="7949" width="6" customWidth="1"/>
    <col min="7950" max="7951" width="6.28515625" customWidth="1"/>
    <col min="7952" max="7952" width="5.5703125" customWidth="1"/>
    <col min="7953" max="7953" width="6" customWidth="1"/>
    <col min="7954" max="7954" width="6.28515625" customWidth="1"/>
    <col min="7955" max="7955" width="6" customWidth="1"/>
    <col min="7956" max="7956" width="5.85546875" customWidth="1"/>
    <col min="7957" max="7958" width="5.7109375" customWidth="1"/>
    <col min="7959" max="7959" width="6.7109375" customWidth="1"/>
    <col min="7960" max="7962" width="6.28515625" customWidth="1"/>
    <col min="7963" max="7967" width="7.5703125" customWidth="1"/>
    <col min="8193" max="8193" width="12.28515625" customWidth="1"/>
    <col min="8194" max="8194" width="5.7109375" customWidth="1"/>
    <col min="8195" max="8195" width="6.42578125" customWidth="1"/>
    <col min="8196" max="8196" width="6.28515625" customWidth="1"/>
    <col min="8197" max="8197" width="6" customWidth="1"/>
    <col min="8198" max="8198" width="6.28515625" customWidth="1"/>
    <col min="8199" max="8199" width="5.42578125" customWidth="1"/>
    <col min="8200" max="8200" width="6.140625" customWidth="1"/>
    <col min="8201" max="8201" width="5.7109375" customWidth="1"/>
    <col min="8202" max="8202" width="6.28515625" customWidth="1"/>
    <col min="8203" max="8203" width="7.140625" customWidth="1"/>
    <col min="8204" max="8204" width="6.5703125" customWidth="1"/>
    <col min="8205" max="8205" width="6" customWidth="1"/>
    <col min="8206" max="8207" width="6.28515625" customWidth="1"/>
    <col min="8208" max="8208" width="5.5703125" customWidth="1"/>
    <col min="8209" max="8209" width="6" customWidth="1"/>
    <col min="8210" max="8210" width="6.28515625" customWidth="1"/>
    <col min="8211" max="8211" width="6" customWidth="1"/>
    <col min="8212" max="8212" width="5.85546875" customWidth="1"/>
    <col min="8213" max="8214" width="5.7109375" customWidth="1"/>
    <col min="8215" max="8215" width="6.7109375" customWidth="1"/>
    <col min="8216" max="8218" width="6.28515625" customWidth="1"/>
    <col min="8219" max="8223" width="7.5703125" customWidth="1"/>
    <col min="8449" max="8449" width="12.28515625" customWidth="1"/>
    <col min="8450" max="8450" width="5.7109375" customWidth="1"/>
    <col min="8451" max="8451" width="6.42578125" customWidth="1"/>
    <col min="8452" max="8452" width="6.28515625" customWidth="1"/>
    <col min="8453" max="8453" width="6" customWidth="1"/>
    <col min="8454" max="8454" width="6.28515625" customWidth="1"/>
    <col min="8455" max="8455" width="5.42578125" customWidth="1"/>
    <col min="8456" max="8456" width="6.140625" customWidth="1"/>
    <col min="8457" max="8457" width="5.7109375" customWidth="1"/>
    <col min="8458" max="8458" width="6.28515625" customWidth="1"/>
    <col min="8459" max="8459" width="7.140625" customWidth="1"/>
    <col min="8460" max="8460" width="6.5703125" customWidth="1"/>
    <col min="8461" max="8461" width="6" customWidth="1"/>
    <col min="8462" max="8463" width="6.28515625" customWidth="1"/>
    <col min="8464" max="8464" width="5.5703125" customWidth="1"/>
    <col min="8465" max="8465" width="6" customWidth="1"/>
    <col min="8466" max="8466" width="6.28515625" customWidth="1"/>
    <col min="8467" max="8467" width="6" customWidth="1"/>
    <col min="8468" max="8468" width="5.85546875" customWidth="1"/>
    <col min="8469" max="8470" width="5.7109375" customWidth="1"/>
    <col min="8471" max="8471" width="6.7109375" customWidth="1"/>
    <col min="8472" max="8474" width="6.28515625" customWidth="1"/>
    <col min="8475" max="8479" width="7.5703125" customWidth="1"/>
    <col min="8705" max="8705" width="12.28515625" customWidth="1"/>
    <col min="8706" max="8706" width="5.7109375" customWidth="1"/>
    <col min="8707" max="8707" width="6.42578125" customWidth="1"/>
    <col min="8708" max="8708" width="6.28515625" customWidth="1"/>
    <col min="8709" max="8709" width="6" customWidth="1"/>
    <col min="8710" max="8710" width="6.28515625" customWidth="1"/>
    <col min="8711" max="8711" width="5.42578125" customWidth="1"/>
    <col min="8712" max="8712" width="6.140625" customWidth="1"/>
    <col min="8713" max="8713" width="5.7109375" customWidth="1"/>
    <col min="8714" max="8714" width="6.28515625" customWidth="1"/>
    <col min="8715" max="8715" width="7.140625" customWidth="1"/>
    <col min="8716" max="8716" width="6.5703125" customWidth="1"/>
    <col min="8717" max="8717" width="6" customWidth="1"/>
    <col min="8718" max="8719" width="6.28515625" customWidth="1"/>
    <col min="8720" max="8720" width="5.5703125" customWidth="1"/>
    <col min="8721" max="8721" width="6" customWidth="1"/>
    <col min="8722" max="8722" width="6.28515625" customWidth="1"/>
    <col min="8723" max="8723" width="6" customWidth="1"/>
    <col min="8724" max="8724" width="5.85546875" customWidth="1"/>
    <col min="8725" max="8726" width="5.7109375" customWidth="1"/>
    <col min="8727" max="8727" width="6.7109375" customWidth="1"/>
    <col min="8728" max="8730" width="6.28515625" customWidth="1"/>
    <col min="8731" max="8735" width="7.5703125" customWidth="1"/>
    <col min="8961" max="8961" width="12.28515625" customWidth="1"/>
    <col min="8962" max="8962" width="5.7109375" customWidth="1"/>
    <col min="8963" max="8963" width="6.42578125" customWidth="1"/>
    <col min="8964" max="8964" width="6.28515625" customWidth="1"/>
    <col min="8965" max="8965" width="6" customWidth="1"/>
    <col min="8966" max="8966" width="6.28515625" customWidth="1"/>
    <col min="8967" max="8967" width="5.42578125" customWidth="1"/>
    <col min="8968" max="8968" width="6.140625" customWidth="1"/>
    <col min="8969" max="8969" width="5.7109375" customWidth="1"/>
    <col min="8970" max="8970" width="6.28515625" customWidth="1"/>
    <col min="8971" max="8971" width="7.140625" customWidth="1"/>
    <col min="8972" max="8972" width="6.5703125" customWidth="1"/>
    <col min="8973" max="8973" width="6" customWidth="1"/>
    <col min="8974" max="8975" width="6.28515625" customWidth="1"/>
    <col min="8976" max="8976" width="5.5703125" customWidth="1"/>
    <col min="8977" max="8977" width="6" customWidth="1"/>
    <col min="8978" max="8978" width="6.28515625" customWidth="1"/>
    <col min="8979" max="8979" width="6" customWidth="1"/>
    <col min="8980" max="8980" width="5.85546875" customWidth="1"/>
    <col min="8981" max="8982" width="5.7109375" customWidth="1"/>
    <col min="8983" max="8983" width="6.7109375" customWidth="1"/>
    <col min="8984" max="8986" width="6.28515625" customWidth="1"/>
    <col min="8987" max="8991" width="7.5703125" customWidth="1"/>
    <col min="9217" max="9217" width="12.28515625" customWidth="1"/>
    <col min="9218" max="9218" width="5.7109375" customWidth="1"/>
    <col min="9219" max="9219" width="6.42578125" customWidth="1"/>
    <col min="9220" max="9220" width="6.28515625" customWidth="1"/>
    <col min="9221" max="9221" width="6" customWidth="1"/>
    <col min="9222" max="9222" width="6.28515625" customWidth="1"/>
    <col min="9223" max="9223" width="5.42578125" customWidth="1"/>
    <col min="9224" max="9224" width="6.140625" customWidth="1"/>
    <col min="9225" max="9225" width="5.7109375" customWidth="1"/>
    <col min="9226" max="9226" width="6.28515625" customWidth="1"/>
    <col min="9227" max="9227" width="7.140625" customWidth="1"/>
    <col min="9228" max="9228" width="6.5703125" customWidth="1"/>
    <col min="9229" max="9229" width="6" customWidth="1"/>
    <col min="9230" max="9231" width="6.28515625" customWidth="1"/>
    <col min="9232" max="9232" width="5.5703125" customWidth="1"/>
    <col min="9233" max="9233" width="6" customWidth="1"/>
    <col min="9234" max="9234" width="6.28515625" customWidth="1"/>
    <col min="9235" max="9235" width="6" customWidth="1"/>
    <col min="9236" max="9236" width="5.85546875" customWidth="1"/>
    <col min="9237" max="9238" width="5.7109375" customWidth="1"/>
    <col min="9239" max="9239" width="6.7109375" customWidth="1"/>
    <col min="9240" max="9242" width="6.28515625" customWidth="1"/>
    <col min="9243" max="9247" width="7.5703125" customWidth="1"/>
    <col min="9473" max="9473" width="12.28515625" customWidth="1"/>
    <col min="9474" max="9474" width="5.7109375" customWidth="1"/>
    <col min="9475" max="9475" width="6.42578125" customWidth="1"/>
    <col min="9476" max="9476" width="6.28515625" customWidth="1"/>
    <col min="9477" max="9477" width="6" customWidth="1"/>
    <col min="9478" max="9478" width="6.28515625" customWidth="1"/>
    <col min="9479" max="9479" width="5.42578125" customWidth="1"/>
    <col min="9480" max="9480" width="6.140625" customWidth="1"/>
    <col min="9481" max="9481" width="5.7109375" customWidth="1"/>
    <col min="9482" max="9482" width="6.28515625" customWidth="1"/>
    <col min="9483" max="9483" width="7.140625" customWidth="1"/>
    <col min="9484" max="9484" width="6.5703125" customWidth="1"/>
    <col min="9485" max="9485" width="6" customWidth="1"/>
    <col min="9486" max="9487" width="6.28515625" customWidth="1"/>
    <col min="9488" max="9488" width="5.5703125" customWidth="1"/>
    <col min="9489" max="9489" width="6" customWidth="1"/>
    <col min="9490" max="9490" width="6.28515625" customWidth="1"/>
    <col min="9491" max="9491" width="6" customWidth="1"/>
    <col min="9492" max="9492" width="5.85546875" customWidth="1"/>
    <col min="9493" max="9494" width="5.7109375" customWidth="1"/>
    <col min="9495" max="9495" width="6.7109375" customWidth="1"/>
    <col min="9496" max="9498" width="6.28515625" customWidth="1"/>
    <col min="9499" max="9503" width="7.5703125" customWidth="1"/>
    <col min="9729" max="9729" width="12.28515625" customWidth="1"/>
    <col min="9730" max="9730" width="5.7109375" customWidth="1"/>
    <col min="9731" max="9731" width="6.42578125" customWidth="1"/>
    <col min="9732" max="9732" width="6.28515625" customWidth="1"/>
    <col min="9733" max="9733" width="6" customWidth="1"/>
    <col min="9734" max="9734" width="6.28515625" customWidth="1"/>
    <col min="9735" max="9735" width="5.42578125" customWidth="1"/>
    <col min="9736" max="9736" width="6.140625" customWidth="1"/>
    <col min="9737" max="9737" width="5.7109375" customWidth="1"/>
    <col min="9738" max="9738" width="6.28515625" customWidth="1"/>
    <col min="9739" max="9739" width="7.140625" customWidth="1"/>
    <col min="9740" max="9740" width="6.5703125" customWidth="1"/>
    <col min="9741" max="9741" width="6" customWidth="1"/>
    <col min="9742" max="9743" width="6.28515625" customWidth="1"/>
    <col min="9744" max="9744" width="5.5703125" customWidth="1"/>
    <col min="9745" max="9745" width="6" customWidth="1"/>
    <col min="9746" max="9746" width="6.28515625" customWidth="1"/>
    <col min="9747" max="9747" width="6" customWidth="1"/>
    <col min="9748" max="9748" width="5.85546875" customWidth="1"/>
    <col min="9749" max="9750" width="5.7109375" customWidth="1"/>
    <col min="9751" max="9751" width="6.7109375" customWidth="1"/>
    <col min="9752" max="9754" width="6.28515625" customWidth="1"/>
    <col min="9755" max="9759" width="7.5703125" customWidth="1"/>
    <col min="9985" max="9985" width="12.28515625" customWidth="1"/>
    <col min="9986" max="9986" width="5.7109375" customWidth="1"/>
    <col min="9987" max="9987" width="6.42578125" customWidth="1"/>
    <col min="9988" max="9988" width="6.28515625" customWidth="1"/>
    <col min="9989" max="9989" width="6" customWidth="1"/>
    <col min="9990" max="9990" width="6.28515625" customWidth="1"/>
    <col min="9991" max="9991" width="5.42578125" customWidth="1"/>
    <col min="9992" max="9992" width="6.140625" customWidth="1"/>
    <col min="9993" max="9993" width="5.7109375" customWidth="1"/>
    <col min="9994" max="9994" width="6.28515625" customWidth="1"/>
    <col min="9995" max="9995" width="7.140625" customWidth="1"/>
    <col min="9996" max="9996" width="6.5703125" customWidth="1"/>
    <col min="9997" max="9997" width="6" customWidth="1"/>
    <col min="9998" max="9999" width="6.28515625" customWidth="1"/>
    <col min="10000" max="10000" width="5.5703125" customWidth="1"/>
    <col min="10001" max="10001" width="6" customWidth="1"/>
    <col min="10002" max="10002" width="6.28515625" customWidth="1"/>
    <col min="10003" max="10003" width="6" customWidth="1"/>
    <col min="10004" max="10004" width="5.85546875" customWidth="1"/>
    <col min="10005" max="10006" width="5.7109375" customWidth="1"/>
    <col min="10007" max="10007" width="6.7109375" customWidth="1"/>
    <col min="10008" max="10010" width="6.28515625" customWidth="1"/>
    <col min="10011" max="10015" width="7.5703125" customWidth="1"/>
    <col min="10241" max="10241" width="12.28515625" customWidth="1"/>
    <col min="10242" max="10242" width="5.7109375" customWidth="1"/>
    <col min="10243" max="10243" width="6.42578125" customWidth="1"/>
    <col min="10244" max="10244" width="6.28515625" customWidth="1"/>
    <col min="10245" max="10245" width="6" customWidth="1"/>
    <col min="10246" max="10246" width="6.28515625" customWidth="1"/>
    <col min="10247" max="10247" width="5.42578125" customWidth="1"/>
    <col min="10248" max="10248" width="6.140625" customWidth="1"/>
    <col min="10249" max="10249" width="5.7109375" customWidth="1"/>
    <col min="10250" max="10250" width="6.28515625" customWidth="1"/>
    <col min="10251" max="10251" width="7.140625" customWidth="1"/>
    <col min="10252" max="10252" width="6.5703125" customWidth="1"/>
    <col min="10253" max="10253" width="6" customWidth="1"/>
    <col min="10254" max="10255" width="6.28515625" customWidth="1"/>
    <col min="10256" max="10256" width="5.5703125" customWidth="1"/>
    <col min="10257" max="10257" width="6" customWidth="1"/>
    <col min="10258" max="10258" width="6.28515625" customWidth="1"/>
    <col min="10259" max="10259" width="6" customWidth="1"/>
    <col min="10260" max="10260" width="5.85546875" customWidth="1"/>
    <col min="10261" max="10262" width="5.7109375" customWidth="1"/>
    <col min="10263" max="10263" width="6.7109375" customWidth="1"/>
    <col min="10264" max="10266" width="6.28515625" customWidth="1"/>
    <col min="10267" max="10271" width="7.5703125" customWidth="1"/>
    <col min="10497" max="10497" width="12.28515625" customWidth="1"/>
    <col min="10498" max="10498" width="5.7109375" customWidth="1"/>
    <col min="10499" max="10499" width="6.42578125" customWidth="1"/>
    <col min="10500" max="10500" width="6.28515625" customWidth="1"/>
    <col min="10501" max="10501" width="6" customWidth="1"/>
    <col min="10502" max="10502" width="6.28515625" customWidth="1"/>
    <col min="10503" max="10503" width="5.42578125" customWidth="1"/>
    <col min="10504" max="10504" width="6.140625" customWidth="1"/>
    <col min="10505" max="10505" width="5.7109375" customWidth="1"/>
    <col min="10506" max="10506" width="6.28515625" customWidth="1"/>
    <col min="10507" max="10507" width="7.140625" customWidth="1"/>
    <col min="10508" max="10508" width="6.5703125" customWidth="1"/>
    <col min="10509" max="10509" width="6" customWidth="1"/>
    <col min="10510" max="10511" width="6.28515625" customWidth="1"/>
    <col min="10512" max="10512" width="5.5703125" customWidth="1"/>
    <col min="10513" max="10513" width="6" customWidth="1"/>
    <col min="10514" max="10514" width="6.28515625" customWidth="1"/>
    <col min="10515" max="10515" width="6" customWidth="1"/>
    <col min="10516" max="10516" width="5.85546875" customWidth="1"/>
    <col min="10517" max="10518" width="5.7109375" customWidth="1"/>
    <col min="10519" max="10519" width="6.7109375" customWidth="1"/>
    <col min="10520" max="10522" width="6.28515625" customWidth="1"/>
    <col min="10523" max="10527" width="7.5703125" customWidth="1"/>
    <col min="10753" max="10753" width="12.28515625" customWidth="1"/>
    <col min="10754" max="10754" width="5.7109375" customWidth="1"/>
    <col min="10755" max="10755" width="6.42578125" customWidth="1"/>
    <col min="10756" max="10756" width="6.28515625" customWidth="1"/>
    <col min="10757" max="10757" width="6" customWidth="1"/>
    <col min="10758" max="10758" width="6.28515625" customWidth="1"/>
    <col min="10759" max="10759" width="5.42578125" customWidth="1"/>
    <col min="10760" max="10760" width="6.140625" customWidth="1"/>
    <col min="10761" max="10761" width="5.7109375" customWidth="1"/>
    <col min="10762" max="10762" width="6.28515625" customWidth="1"/>
    <col min="10763" max="10763" width="7.140625" customWidth="1"/>
    <col min="10764" max="10764" width="6.5703125" customWidth="1"/>
    <col min="10765" max="10765" width="6" customWidth="1"/>
    <col min="10766" max="10767" width="6.28515625" customWidth="1"/>
    <col min="10768" max="10768" width="5.5703125" customWidth="1"/>
    <col min="10769" max="10769" width="6" customWidth="1"/>
    <col min="10770" max="10770" width="6.28515625" customWidth="1"/>
    <col min="10771" max="10771" width="6" customWidth="1"/>
    <col min="10772" max="10772" width="5.85546875" customWidth="1"/>
    <col min="10773" max="10774" width="5.7109375" customWidth="1"/>
    <col min="10775" max="10775" width="6.7109375" customWidth="1"/>
    <col min="10776" max="10778" width="6.28515625" customWidth="1"/>
    <col min="10779" max="10783" width="7.5703125" customWidth="1"/>
    <col min="11009" max="11009" width="12.28515625" customWidth="1"/>
    <col min="11010" max="11010" width="5.7109375" customWidth="1"/>
    <col min="11011" max="11011" width="6.42578125" customWidth="1"/>
    <col min="11012" max="11012" width="6.28515625" customWidth="1"/>
    <col min="11013" max="11013" width="6" customWidth="1"/>
    <col min="11014" max="11014" width="6.28515625" customWidth="1"/>
    <col min="11015" max="11015" width="5.42578125" customWidth="1"/>
    <col min="11016" max="11016" width="6.140625" customWidth="1"/>
    <col min="11017" max="11017" width="5.7109375" customWidth="1"/>
    <col min="11018" max="11018" width="6.28515625" customWidth="1"/>
    <col min="11019" max="11019" width="7.140625" customWidth="1"/>
    <col min="11020" max="11020" width="6.5703125" customWidth="1"/>
    <col min="11021" max="11021" width="6" customWidth="1"/>
    <col min="11022" max="11023" width="6.28515625" customWidth="1"/>
    <col min="11024" max="11024" width="5.5703125" customWidth="1"/>
    <col min="11025" max="11025" width="6" customWidth="1"/>
    <col min="11026" max="11026" width="6.28515625" customWidth="1"/>
    <col min="11027" max="11027" width="6" customWidth="1"/>
    <col min="11028" max="11028" width="5.85546875" customWidth="1"/>
    <col min="11029" max="11030" width="5.7109375" customWidth="1"/>
    <col min="11031" max="11031" width="6.7109375" customWidth="1"/>
    <col min="11032" max="11034" width="6.28515625" customWidth="1"/>
    <col min="11035" max="11039" width="7.5703125" customWidth="1"/>
    <col min="11265" max="11265" width="12.28515625" customWidth="1"/>
    <col min="11266" max="11266" width="5.7109375" customWidth="1"/>
    <col min="11267" max="11267" width="6.42578125" customWidth="1"/>
    <col min="11268" max="11268" width="6.28515625" customWidth="1"/>
    <col min="11269" max="11269" width="6" customWidth="1"/>
    <col min="11270" max="11270" width="6.28515625" customWidth="1"/>
    <col min="11271" max="11271" width="5.42578125" customWidth="1"/>
    <col min="11272" max="11272" width="6.140625" customWidth="1"/>
    <col min="11273" max="11273" width="5.7109375" customWidth="1"/>
    <col min="11274" max="11274" width="6.28515625" customWidth="1"/>
    <col min="11275" max="11275" width="7.140625" customWidth="1"/>
    <col min="11276" max="11276" width="6.5703125" customWidth="1"/>
    <col min="11277" max="11277" width="6" customWidth="1"/>
    <col min="11278" max="11279" width="6.28515625" customWidth="1"/>
    <col min="11280" max="11280" width="5.5703125" customWidth="1"/>
    <col min="11281" max="11281" width="6" customWidth="1"/>
    <col min="11282" max="11282" width="6.28515625" customWidth="1"/>
    <col min="11283" max="11283" width="6" customWidth="1"/>
    <col min="11284" max="11284" width="5.85546875" customWidth="1"/>
    <col min="11285" max="11286" width="5.7109375" customWidth="1"/>
    <col min="11287" max="11287" width="6.7109375" customWidth="1"/>
    <col min="11288" max="11290" width="6.28515625" customWidth="1"/>
    <col min="11291" max="11295" width="7.5703125" customWidth="1"/>
    <col min="11521" max="11521" width="12.28515625" customWidth="1"/>
    <col min="11522" max="11522" width="5.7109375" customWidth="1"/>
    <col min="11523" max="11523" width="6.42578125" customWidth="1"/>
    <col min="11524" max="11524" width="6.28515625" customWidth="1"/>
    <col min="11525" max="11525" width="6" customWidth="1"/>
    <col min="11526" max="11526" width="6.28515625" customWidth="1"/>
    <col min="11527" max="11527" width="5.42578125" customWidth="1"/>
    <col min="11528" max="11528" width="6.140625" customWidth="1"/>
    <col min="11529" max="11529" width="5.7109375" customWidth="1"/>
    <col min="11530" max="11530" width="6.28515625" customWidth="1"/>
    <col min="11531" max="11531" width="7.140625" customWidth="1"/>
    <col min="11532" max="11532" width="6.5703125" customWidth="1"/>
    <col min="11533" max="11533" width="6" customWidth="1"/>
    <col min="11534" max="11535" width="6.28515625" customWidth="1"/>
    <col min="11536" max="11536" width="5.5703125" customWidth="1"/>
    <col min="11537" max="11537" width="6" customWidth="1"/>
    <col min="11538" max="11538" width="6.28515625" customWidth="1"/>
    <col min="11539" max="11539" width="6" customWidth="1"/>
    <col min="11540" max="11540" width="5.85546875" customWidth="1"/>
    <col min="11541" max="11542" width="5.7109375" customWidth="1"/>
    <col min="11543" max="11543" width="6.7109375" customWidth="1"/>
    <col min="11544" max="11546" width="6.28515625" customWidth="1"/>
    <col min="11547" max="11551" width="7.5703125" customWidth="1"/>
    <col min="11777" max="11777" width="12.28515625" customWidth="1"/>
    <col min="11778" max="11778" width="5.7109375" customWidth="1"/>
    <col min="11779" max="11779" width="6.42578125" customWidth="1"/>
    <col min="11780" max="11780" width="6.28515625" customWidth="1"/>
    <col min="11781" max="11781" width="6" customWidth="1"/>
    <col min="11782" max="11782" width="6.28515625" customWidth="1"/>
    <col min="11783" max="11783" width="5.42578125" customWidth="1"/>
    <col min="11784" max="11784" width="6.140625" customWidth="1"/>
    <col min="11785" max="11785" width="5.7109375" customWidth="1"/>
    <col min="11786" max="11786" width="6.28515625" customWidth="1"/>
    <col min="11787" max="11787" width="7.140625" customWidth="1"/>
    <col min="11788" max="11788" width="6.5703125" customWidth="1"/>
    <col min="11789" max="11789" width="6" customWidth="1"/>
    <col min="11790" max="11791" width="6.28515625" customWidth="1"/>
    <col min="11792" max="11792" width="5.5703125" customWidth="1"/>
    <col min="11793" max="11793" width="6" customWidth="1"/>
    <col min="11794" max="11794" width="6.28515625" customWidth="1"/>
    <col min="11795" max="11795" width="6" customWidth="1"/>
    <col min="11796" max="11796" width="5.85546875" customWidth="1"/>
    <col min="11797" max="11798" width="5.7109375" customWidth="1"/>
    <col min="11799" max="11799" width="6.7109375" customWidth="1"/>
    <col min="11800" max="11802" width="6.28515625" customWidth="1"/>
    <col min="11803" max="11807" width="7.5703125" customWidth="1"/>
    <col min="12033" max="12033" width="12.28515625" customWidth="1"/>
    <col min="12034" max="12034" width="5.7109375" customWidth="1"/>
    <col min="12035" max="12035" width="6.42578125" customWidth="1"/>
    <col min="12036" max="12036" width="6.28515625" customWidth="1"/>
    <col min="12037" max="12037" width="6" customWidth="1"/>
    <col min="12038" max="12038" width="6.28515625" customWidth="1"/>
    <col min="12039" max="12039" width="5.42578125" customWidth="1"/>
    <col min="12040" max="12040" width="6.140625" customWidth="1"/>
    <col min="12041" max="12041" width="5.7109375" customWidth="1"/>
    <col min="12042" max="12042" width="6.28515625" customWidth="1"/>
    <col min="12043" max="12043" width="7.140625" customWidth="1"/>
    <col min="12044" max="12044" width="6.5703125" customWidth="1"/>
    <col min="12045" max="12045" width="6" customWidth="1"/>
    <col min="12046" max="12047" width="6.28515625" customWidth="1"/>
    <col min="12048" max="12048" width="5.5703125" customWidth="1"/>
    <col min="12049" max="12049" width="6" customWidth="1"/>
    <col min="12050" max="12050" width="6.28515625" customWidth="1"/>
    <col min="12051" max="12051" width="6" customWidth="1"/>
    <col min="12052" max="12052" width="5.85546875" customWidth="1"/>
    <col min="12053" max="12054" width="5.7109375" customWidth="1"/>
    <col min="12055" max="12055" width="6.7109375" customWidth="1"/>
    <col min="12056" max="12058" width="6.28515625" customWidth="1"/>
    <col min="12059" max="12063" width="7.5703125" customWidth="1"/>
    <col min="12289" max="12289" width="12.28515625" customWidth="1"/>
    <col min="12290" max="12290" width="5.7109375" customWidth="1"/>
    <col min="12291" max="12291" width="6.42578125" customWidth="1"/>
    <col min="12292" max="12292" width="6.28515625" customWidth="1"/>
    <col min="12293" max="12293" width="6" customWidth="1"/>
    <col min="12294" max="12294" width="6.28515625" customWidth="1"/>
    <col min="12295" max="12295" width="5.42578125" customWidth="1"/>
    <col min="12296" max="12296" width="6.140625" customWidth="1"/>
    <col min="12297" max="12297" width="5.7109375" customWidth="1"/>
    <col min="12298" max="12298" width="6.28515625" customWidth="1"/>
    <col min="12299" max="12299" width="7.140625" customWidth="1"/>
    <col min="12300" max="12300" width="6.5703125" customWidth="1"/>
    <col min="12301" max="12301" width="6" customWidth="1"/>
    <col min="12302" max="12303" width="6.28515625" customWidth="1"/>
    <col min="12304" max="12304" width="5.5703125" customWidth="1"/>
    <col min="12305" max="12305" width="6" customWidth="1"/>
    <col min="12306" max="12306" width="6.28515625" customWidth="1"/>
    <col min="12307" max="12307" width="6" customWidth="1"/>
    <col min="12308" max="12308" width="5.85546875" customWidth="1"/>
    <col min="12309" max="12310" width="5.7109375" customWidth="1"/>
    <col min="12311" max="12311" width="6.7109375" customWidth="1"/>
    <col min="12312" max="12314" width="6.28515625" customWidth="1"/>
    <col min="12315" max="12319" width="7.5703125" customWidth="1"/>
    <col min="12545" max="12545" width="12.28515625" customWidth="1"/>
    <col min="12546" max="12546" width="5.7109375" customWidth="1"/>
    <col min="12547" max="12547" width="6.42578125" customWidth="1"/>
    <col min="12548" max="12548" width="6.28515625" customWidth="1"/>
    <col min="12549" max="12549" width="6" customWidth="1"/>
    <col min="12550" max="12550" width="6.28515625" customWidth="1"/>
    <col min="12551" max="12551" width="5.42578125" customWidth="1"/>
    <col min="12552" max="12552" width="6.140625" customWidth="1"/>
    <col min="12553" max="12553" width="5.7109375" customWidth="1"/>
    <col min="12554" max="12554" width="6.28515625" customWidth="1"/>
    <col min="12555" max="12555" width="7.140625" customWidth="1"/>
    <col min="12556" max="12556" width="6.5703125" customWidth="1"/>
    <col min="12557" max="12557" width="6" customWidth="1"/>
    <col min="12558" max="12559" width="6.28515625" customWidth="1"/>
    <col min="12560" max="12560" width="5.5703125" customWidth="1"/>
    <col min="12561" max="12561" width="6" customWidth="1"/>
    <col min="12562" max="12562" width="6.28515625" customWidth="1"/>
    <col min="12563" max="12563" width="6" customWidth="1"/>
    <col min="12564" max="12564" width="5.85546875" customWidth="1"/>
    <col min="12565" max="12566" width="5.7109375" customWidth="1"/>
    <col min="12567" max="12567" width="6.7109375" customWidth="1"/>
    <col min="12568" max="12570" width="6.28515625" customWidth="1"/>
    <col min="12571" max="12575" width="7.5703125" customWidth="1"/>
    <col min="12801" max="12801" width="12.28515625" customWidth="1"/>
    <col min="12802" max="12802" width="5.7109375" customWidth="1"/>
    <col min="12803" max="12803" width="6.42578125" customWidth="1"/>
    <col min="12804" max="12804" width="6.28515625" customWidth="1"/>
    <col min="12805" max="12805" width="6" customWidth="1"/>
    <col min="12806" max="12806" width="6.28515625" customWidth="1"/>
    <col min="12807" max="12807" width="5.42578125" customWidth="1"/>
    <col min="12808" max="12808" width="6.140625" customWidth="1"/>
    <col min="12809" max="12809" width="5.7109375" customWidth="1"/>
    <col min="12810" max="12810" width="6.28515625" customWidth="1"/>
    <col min="12811" max="12811" width="7.140625" customWidth="1"/>
    <col min="12812" max="12812" width="6.5703125" customWidth="1"/>
    <col min="12813" max="12813" width="6" customWidth="1"/>
    <col min="12814" max="12815" width="6.28515625" customWidth="1"/>
    <col min="12816" max="12816" width="5.5703125" customWidth="1"/>
    <col min="12817" max="12817" width="6" customWidth="1"/>
    <col min="12818" max="12818" width="6.28515625" customWidth="1"/>
    <col min="12819" max="12819" width="6" customWidth="1"/>
    <col min="12820" max="12820" width="5.85546875" customWidth="1"/>
    <col min="12821" max="12822" width="5.7109375" customWidth="1"/>
    <col min="12823" max="12823" width="6.7109375" customWidth="1"/>
    <col min="12824" max="12826" width="6.28515625" customWidth="1"/>
    <col min="12827" max="12831" width="7.5703125" customWidth="1"/>
    <col min="13057" max="13057" width="12.28515625" customWidth="1"/>
    <col min="13058" max="13058" width="5.7109375" customWidth="1"/>
    <col min="13059" max="13059" width="6.42578125" customWidth="1"/>
    <col min="13060" max="13060" width="6.28515625" customWidth="1"/>
    <col min="13061" max="13061" width="6" customWidth="1"/>
    <col min="13062" max="13062" width="6.28515625" customWidth="1"/>
    <col min="13063" max="13063" width="5.42578125" customWidth="1"/>
    <col min="13064" max="13064" width="6.140625" customWidth="1"/>
    <col min="13065" max="13065" width="5.7109375" customWidth="1"/>
    <col min="13066" max="13066" width="6.28515625" customWidth="1"/>
    <col min="13067" max="13067" width="7.140625" customWidth="1"/>
    <col min="13068" max="13068" width="6.5703125" customWidth="1"/>
    <col min="13069" max="13069" width="6" customWidth="1"/>
    <col min="13070" max="13071" width="6.28515625" customWidth="1"/>
    <col min="13072" max="13072" width="5.5703125" customWidth="1"/>
    <col min="13073" max="13073" width="6" customWidth="1"/>
    <col min="13074" max="13074" width="6.28515625" customWidth="1"/>
    <col min="13075" max="13075" width="6" customWidth="1"/>
    <col min="13076" max="13076" width="5.85546875" customWidth="1"/>
    <col min="13077" max="13078" width="5.7109375" customWidth="1"/>
    <col min="13079" max="13079" width="6.7109375" customWidth="1"/>
    <col min="13080" max="13082" width="6.28515625" customWidth="1"/>
    <col min="13083" max="13087" width="7.5703125" customWidth="1"/>
    <col min="13313" max="13313" width="12.28515625" customWidth="1"/>
    <col min="13314" max="13314" width="5.7109375" customWidth="1"/>
    <col min="13315" max="13315" width="6.42578125" customWidth="1"/>
    <col min="13316" max="13316" width="6.28515625" customWidth="1"/>
    <col min="13317" max="13317" width="6" customWidth="1"/>
    <col min="13318" max="13318" width="6.28515625" customWidth="1"/>
    <col min="13319" max="13319" width="5.42578125" customWidth="1"/>
    <col min="13320" max="13320" width="6.140625" customWidth="1"/>
    <col min="13321" max="13321" width="5.7109375" customWidth="1"/>
    <col min="13322" max="13322" width="6.28515625" customWidth="1"/>
    <col min="13323" max="13323" width="7.140625" customWidth="1"/>
    <col min="13324" max="13324" width="6.5703125" customWidth="1"/>
    <col min="13325" max="13325" width="6" customWidth="1"/>
    <col min="13326" max="13327" width="6.28515625" customWidth="1"/>
    <col min="13328" max="13328" width="5.5703125" customWidth="1"/>
    <col min="13329" max="13329" width="6" customWidth="1"/>
    <col min="13330" max="13330" width="6.28515625" customWidth="1"/>
    <col min="13331" max="13331" width="6" customWidth="1"/>
    <col min="13332" max="13332" width="5.85546875" customWidth="1"/>
    <col min="13333" max="13334" width="5.7109375" customWidth="1"/>
    <col min="13335" max="13335" width="6.7109375" customWidth="1"/>
    <col min="13336" max="13338" width="6.28515625" customWidth="1"/>
    <col min="13339" max="13343" width="7.5703125" customWidth="1"/>
    <col min="13569" max="13569" width="12.28515625" customWidth="1"/>
    <col min="13570" max="13570" width="5.7109375" customWidth="1"/>
    <col min="13571" max="13571" width="6.42578125" customWidth="1"/>
    <col min="13572" max="13572" width="6.28515625" customWidth="1"/>
    <col min="13573" max="13573" width="6" customWidth="1"/>
    <col min="13574" max="13574" width="6.28515625" customWidth="1"/>
    <col min="13575" max="13575" width="5.42578125" customWidth="1"/>
    <col min="13576" max="13576" width="6.140625" customWidth="1"/>
    <col min="13577" max="13577" width="5.7109375" customWidth="1"/>
    <col min="13578" max="13578" width="6.28515625" customWidth="1"/>
    <col min="13579" max="13579" width="7.140625" customWidth="1"/>
    <col min="13580" max="13580" width="6.5703125" customWidth="1"/>
    <col min="13581" max="13581" width="6" customWidth="1"/>
    <col min="13582" max="13583" width="6.28515625" customWidth="1"/>
    <col min="13584" max="13584" width="5.5703125" customWidth="1"/>
    <col min="13585" max="13585" width="6" customWidth="1"/>
    <col min="13586" max="13586" width="6.28515625" customWidth="1"/>
    <col min="13587" max="13587" width="6" customWidth="1"/>
    <col min="13588" max="13588" width="5.85546875" customWidth="1"/>
    <col min="13589" max="13590" width="5.7109375" customWidth="1"/>
    <col min="13591" max="13591" width="6.7109375" customWidth="1"/>
    <col min="13592" max="13594" width="6.28515625" customWidth="1"/>
    <col min="13595" max="13599" width="7.5703125" customWidth="1"/>
    <col min="13825" max="13825" width="12.28515625" customWidth="1"/>
    <col min="13826" max="13826" width="5.7109375" customWidth="1"/>
    <col min="13827" max="13827" width="6.42578125" customWidth="1"/>
    <col min="13828" max="13828" width="6.28515625" customWidth="1"/>
    <col min="13829" max="13829" width="6" customWidth="1"/>
    <col min="13830" max="13830" width="6.28515625" customWidth="1"/>
    <col min="13831" max="13831" width="5.42578125" customWidth="1"/>
    <col min="13832" max="13832" width="6.140625" customWidth="1"/>
    <col min="13833" max="13833" width="5.7109375" customWidth="1"/>
    <col min="13834" max="13834" width="6.28515625" customWidth="1"/>
    <col min="13835" max="13835" width="7.140625" customWidth="1"/>
    <col min="13836" max="13836" width="6.5703125" customWidth="1"/>
    <col min="13837" max="13837" width="6" customWidth="1"/>
    <col min="13838" max="13839" width="6.28515625" customWidth="1"/>
    <col min="13840" max="13840" width="5.5703125" customWidth="1"/>
    <col min="13841" max="13841" width="6" customWidth="1"/>
    <col min="13842" max="13842" width="6.28515625" customWidth="1"/>
    <col min="13843" max="13843" width="6" customWidth="1"/>
    <col min="13844" max="13844" width="5.85546875" customWidth="1"/>
    <col min="13845" max="13846" width="5.7109375" customWidth="1"/>
    <col min="13847" max="13847" width="6.7109375" customWidth="1"/>
    <col min="13848" max="13850" width="6.28515625" customWidth="1"/>
    <col min="13851" max="13855" width="7.5703125" customWidth="1"/>
    <col min="14081" max="14081" width="12.28515625" customWidth="1"/>
    <col min="14082" max="14082" width="5.7109375" customWidth="1"/>
    <col min="14083" max="14083" width="6.42578125" customWidth="1"/>
    <col min="14084" max="14084" width="6.28515625" customWidth="1"/>
    <col min="14085" max="14085" width="6" customWidth="1"/>
    <col min="14086" max="14086" width="6.28515625" customWidth="1"/>
    <col min="14087" max="14087" width="5.42578125" customWidth="1"/>
    <col min="14088" max="14088" width="6.140625" customWidth="1"/>
    <col min="14089" max="14089" width="5.7109375" customWidth="1"/>
    <col min="14090" max="14090" width="6.28515625" customWidth="1"/>
    <col min="14091" max="14091" width="7.140625" customWidth="1"/>
    <col min="14092" max="14092" width="6.5703125" customWidth="1"/>
    <col min="14093" max="14093" width="6" customWidth="1"/>
    <col min="14094" max="14095" width="6.28515625" customWidth="1"/>
    <col min="14096" max="14096" width="5.5703125" customWidth="1"/>
    <col min="14097" max="14097" width="6" customWidth="1"/>
    <col min="14098" max="14098" width="6.28515625" customWidth="1"/>
    <col min="14099" max="14099" width="6" customWidth="1"/>
    <col min="14100" max="14100" width="5.85546875" customWidth="1"/>
    <col min="14101" max="14102" width="5.7109375" customWidth="1"/>
    <col min="14103" max="14103" width="6.7109375" customWidth="1"/>
    <col min="14104" max="14106" width="6.28515625" customWidth="1"/>
    <col min="14107" max="14111" width="7.5703125" customWidth="1"/>
    <col min="14337" max="14337" width="12.28515625" customWidth="1"/>
    <col min="14338" max="14338" width="5.7109375" customWidth="1"/>
    <col min="14339" max="14339" width="6.42578125" customWidth="1"/>
    <col min="14340" max="14340" width="6.28515625" customWidth="1"/>
    <col min="14341" max="14341" width="6" customWidth="1"/>
    <col min="14342" max="14342" width="6.28515625" customWidth="1"/>
    <col min="14343" max="14343" width="5.42578125" customWidth="1"/>
    <col min="14344" max="14344" width="6.140625" customWidth="1"/>
    <col min="14345" max="14345" width="5.7109375" customWidth="1"/>
    <col min="14346" max="14346" width="6.28515625" customWidth="1"/>
    <col min="14347" max="14347" width="7.140625" customWidth="1"/>
    <col min="14348" max="14348" width="6.5703125" customWidth="1"/>
    <col min="14349" max="14349" width="6" customWidth="1"/>
    <col min="14350" max="14351" width="6.28515625" customWidth="1"/>
    <col min="14352" max="14352" width="5.5703125" customWidth="1"/>
    <col min="14353" max="14353" width="6" customWidth="1"/>
    <col min="14354" max="14354" width="6.28515625" customWidth="1"/>
    <col min="14355" max="14355" width="6" customWidth="1"/>
    <col min="14356" max="14356" width="5.85546875" customWidth="1"/>
    <col min="14357" max="14358" width="5.7109375" customWidth="1"/>
    <col min="14359" max="14359" width="6.7109375" customWidth="1"/>
    <col min="14360" max="14362" width="6.28515625" customWidth="1"/>
    <col min="14363" max="14367" width="7.5703125" customWidth="1"/>
    <col min="14593" max="14593" width="12.28515625" customWidth="1"/>
    <col min="14594" max="14594" width="5.7109375" customWidth="1"/>
    <col min="14595" max="14595" width="6.42578125" customWidth="1"/>
    <col min="14596" max="14596" width="6.28515625" customWidth="1"/>
    <col min="14597" max="14597" width="6" customWidth="1"/>
    <col min="14598" max="14598" width="6.28515625" customWidth="1"/>
    <col min="14599" max="14599" width="5.42578125" customWidth="1"/>
    <col min="14600" max="14600" width="6.140625" customWidth="1"/>
    <col min="14601" max="14601" width="5.7109375" customWidth="1"/>
    <col min="14602" max="14602" width="6.28515625" customWidth="1"/>
    <col min="14603" max="14603" width="7.140625" customWidth="1"/>
    <col min="14604" max="14604" width="6.5703125" customWidth="1"/>
    <col min="14605" max="14605" width="6" customWidth="1"/>
    <col min="14606" max="14607" width="6.28515625" customWidth="1"/>
    <col min="14608" max="14608" width="5.5703125" customWidth="1"/>
    <col min="14609" max="14609" width="6" customWidth="1"/>
    <col min="14610" max="14610" width="6.28515625" customWidth="1"/>
    <col min="14611" max="14611" width="6" customWidth="1"/>
    <col min="14612" max="14612" width="5.85546875" customWidth="1"/>
    <col min="14613" max="14614" width="5.7109375" customWidth="1"/>
    <col min="14615" max="14615" width="6.7109375" customWidth="1"/>
    <col min="14616" max="14618" width="6.28515625" customWidth="1"/>
    <col min="14619" max="14623" width="7.5703125" customWidth="1"/>
    <col min="14849" max="14849" width="12.28515625" customWidth="1"/>
    <col min="14850" max="14850" width="5.7109375" customWidth="1"/>
    <col min="14851" max="14851" width="6.42578125" customWidth="1"/>
    <col min="14852" max="14852" width="6.28515625" customWidth="1"/>
    <col min="14853" max="14853" width="6" customWidth="1"/>
    <col min="14854" max="14854" width="6.28515625" customWidth="1"/>
    <col min="14855" max="14855" width="5.42578125" customWidth="1"/>
    <col min="14856" max="14856" width="6.140625" customWidth="1"/>
    <col min="14857" max="14857" width="5.7109375" customWidth="1"/>
    <col min="14858" max="14858" width="6.28515625" customWidth="1"/>
    <col min="14859" max="14859" width="7.140625" customWidth="1"/>
    <col min="14860" max="14860" width="6.5703125" customWidth="1"/>
    <col min="14861" max="14861" width="6" customWidth="1"/>
    <col min="14862" max="14863" width="6.28515625" customWidth="1"/>
    <col min="14864" max="14864" width="5.5703125" customWidth="1"/>
    <col min="14865" max="14865" width="6" customWidth="1"/>
    <col min="14866" max="14866" width="6.28515625" customWidth="1"/>
    <col min="14867" max="14867" width="6" customWidth="1"/>
    <col min="14868" max="14868" width="5.85546875" customWidth="1"/>
    <col min="14869" max="14870" width="5.7109375" customWidth="1"/>
    <col min="14871" max="14871" width="6.7109375" customWidth="1"/>
    <col min="14872" max="14874" width="6.28515625" customWidth="1"/>
    <col min="14875" max="14879" width="7.5703125" customWidth="1"/>
    <col min="15105" max="15105" width="12.28515625" customWidth="1"/>
    <col min="15106" max="15106" width="5.7109375" customWidth="1"/>
    <col min="15107" max="15107" width="6.42578125" customWidth="1"/>
    <col min="15108" max="15108" width="6.28515625" customWidth="1"/>
    <col min="15109" max="15109" width="6" customWidth="1"/>
    <col min="15110" max="15110" width="6.28515625" customWidth="1"/>
    <col min="15111" max="15111" width="5.42578125" customWidth="1"/>
    <col min="15112" max="15112" width="6.140625" customWidth="1"/>
    <col min="15113" max="15113" width="5.7109375" customWidth="1"/>
    <col min="15114" max="15114" width="6.28515625" customWidth="1"/>
    <col min="15115" max="15115" width="7.140625" customWidth="1"/>
    <col min="15116" max="15116" width="6.5703125" customWidth="1"/>
    <col min="15117" max="15117" width="6" customWidth="1"/>
    <col min="15118" max="15119" width="6.28515625" customWidth="1"/>
    <col min="15120" max="15120" width="5.5703125" customWidth="1"/>
    <col min="15121" max="15121" width="6" customWidth="1"/>
    <col min="15122" max="15122" width="6.28515625" customWidth="1"/>
    <col min="15123" max="15123" width="6" customWidth="1"/>
    <col min="15124" max="15124" width="5.85546875" customWidth="1"/>
    <col min="15125" max="15126" width="5.7109375" customWidth="1"/>
    <col min="15127" max="15127" width="6.7109375" customWidth="1"/>
    <col min="15128" max="15130" width="6.28515625" customWidth="1"/>
    <col min="15131" max="15135" width="7.5703125" customWidth="1"/>
    <col min="15361" max="15361" width="12.28515625" customWidth="1"/>
    <col min="15362" max="15362" width="5.7109375" customWidth="1"/>
    <col min="15363" max="15363" width="6.42578125" customWidth="1"/>
    <col min="15364" max="15364" width="6.28515625" customWidth="1"/>
    <col min="15365" max="15365" width="6" customWidth="1"/>
    <col min="15366" max="15366" width="6.28515625" customWidth="1"/>
    <col min="15367" max="15367" width="5.42578125" customWidth="1"/>
    <col min="15368" max="15368" width="6.140625" customWidth="1"/>
    <col min="15369" max="15369" width="5.7109375" customWidth="1"/>
    <col min="15370" max="15370" width="6.28515625" customWidth="1"/>
    <col min="15371" max="15371" width="7.140625" customWidth="1"/>
    <col min="15372" max="15372" width="6.5703125" customWidth="1"/>
    <col min="15373" max="15373" width="6" customWidth="1"/>
    <col min="15374" max="15375" width="6.28515625" customWidth="1"/>
    <col min="15376" max="15376" width="5.5703125" customWidth="1"/>
    <col min="15377" max="15377" width="6" customWidth="1"/>
    <col min="15378" max="15378" width="6.28515625" customWidth="1"/>
    <col min="15379" max="15379" width="6" customWidth="1"/>
    <col min="15380" max="15380" width="5.85546875" customWidth="1"/>
    <col min="15381" max="15382" width="5.7109375" customWidth="1"/>
    <col min="15383" max="15383" width="6.7109375" customWidth="1"/>
    <col min="15384" max="15386" width="6.28515625" customWidth="1"/>
    <col min="15387" max="15391" width="7.5703125" customWidth="1"/>
    <col min="15617" max="15617" width="12.28515625" customWidth="1"/>
    <col min="15618" max="15618" width="5.7109375" customWidth="1"/>
    <col min="15619" max="15619" width="6.42578125" customWidth="1"/>
    <col min="15620" max="15620" width="6.28515625" customWidth="1"/>
    <col min="15621" max="15621" width="6" customWidth="1"/>
    <col min="15622" max="15622" width="6.28515625" customWidth="1"/>
    <col min="15623" max="15623" width="5.42578125" customWidth="1"/>
    <col min="15624" max="15624" width="6.140625" customWidth="1"/>
    <col min="15625" max="15625" width="5.7109375" customWidth="1"/>
    <col min="15626" max="15626" width="6.28515625" customWidth="1"/>
    <col min="15627" max="15627" width="7.140625" customWidth="1"/>
    <col min="15628" max="15628" width="6.5703125" customWidth="1"/>
    <col min="15629" max="15629" width="6" customWidth="1"/>
    <col min="15630" max="15631" width="6.28515625" customWidth="1"/>
    <col min="15632" max="15632" width="5.5703125" customWidth="1"/>
    <col min="15633" max="15633" width="6" customWidth="1"/>
    <col min="15634" max="15634" width="6.28515625" customWidth="1"/>
    <col min="15635" max="15635" width="6" customWidth="1"/>
    <col min="15636" max="15636" width="5.85546875" customWidth="1"/>
    <col min="15637" max="15638" width="5.7109375" customWidth="1"/>
    <col min="15639" max="15639" width="6.7109375" customWidth="1"/>
    <col min="15640" max="15642" width="6.28515625" customWidth="1"/>
    <col min="15643" max="15647" width="7.5703125" customWidth="1"/>
    <col min="15873" max="15873" width="12.28515625" customWidth="1"/>
    <col min="15874" max="15874" width="5.7109375" customWidth="1"/>
    <col min="15875" max="15875" width="6.42578125" customWidth="1"/>
    <col min="15876" max="15876" width="6.28515625" customWidth="1"/>
    <col min="15877" max="15877" width="6" customWidth="1"/>
    <col min="15878" max="15878" width="6.28515625" customWidth="1"/>
    <col min="15879" max="15879" width="5.42578125" customWidth="1"/>
    <col min="15880" max="15880" width="6.140625" customWidth="1"/>
    <col min="15881" max="15881" width="5.7109375" customWidth="1"/>
    <col min="15882" max="15882" width="6.28515625" customWidth="1"/>
    <col min="15883" max="15883" width="7.140625" customWidth="1"/>
    <col min="15884" max="15884" width="6.5703125" customWidth="1"/>
    <col min="15885" max="15885" width="6" customWidth="1"/>
    <col min="15886" max="15887" width="6.28515625" customWidth="1"/>
    <col min="15888" max="15888" width="5.5703125" customWidth="1"/>
    <col min="15889" max="15889" width="6" customWidth="1"/>
    <col min="15890" max="15890" width="6.28515625" customWidth="1"/>
    <col min="15891" max="15891" width="6" customWidth="1"/>
    <col min="15892" max="15892" width="5.85546875" customWidth="1"/>
    <col min="15893" max="15894" width="5.7109375" customWidth="1"/>
    <col min="15895" max="15895" width="6.7109375" customWidth="1"/>
    <col min="15896" max="15898" width="6.28515625" customWidth="1"/>
    <col min="15899" max="15903" width="7.5703125" customWidth="1"/>
    <col min="16129" max="16129" width="12.28515625" customWidth="1"/>
    <col min="16130" max="16130" width="5.7109375" customWidth="1"/>
    <col min="16131" max="16131" width="6.42578125" customWidth="1"/>
    <col min="16132" max="16132" width="6.28515625" customWidth="1"/>
    <col min="16133" max="16133" width="6" customWidth="1"/>
    <col min="16134" max="16134" width="6.28515625" customWidth="1"/>
    <col min="16135" max="16135" width="5.42578125" customWidth="1"/>
    <col min="16136" max="16136" width="6.140625" customWidth="1"/>
    <col min="16137" max="16137" width="5.7109375" customWidth="1"/>
    <col min="16138" max="16138" width="6.28515625" customWidth="1"/>
    <col min="16139" max="16139" width="7.140625" customWidth="1"/>
    <col min="16140" max="16140" width="6.5703125" customWidth="1"/>
    <col min="16141" max="16141" width="6" customWidth="1"/>
    <col min="16142" max="16143" width="6.28515625" customWidth="1"/>
    <col min="16144" max="16144" width="5.5703125" customWidth="1"/>
    <col min="16145" max="16145" width="6" customWidth="1"/>
    <col min="16146" max="16146" width="6.28515625" customWidth="1"/>
    <col min="16147" max="16147" width="6" customWidth="1"/>
    <col min="16148" max="16148" width="5.85546875" customWidth="1"/>
    <col min="16149" max="16150" width="5.7109375" customWidth="1"/>
    <col min="16151" max="16151" width="6.7109375" customWidth="1"/>
    <col min="16152" max="16154" width="6.28515625" customWidth="1"/>
    <col min="16155" max="16159" width="7.5703125" customWidth="1"/>
  </cols>
  <sheetData>
    <row r="1" spans="1:37" x14ac:dyDescent="0.2">
      <c r="A1" t="s">
        <v>186</v>
      </c>
    </row>
    <row r="2" spans="1:37" x14ac:dyDescent="0.2">
      <c r="A2" t="s">
        <v>187</v>
      </c>
    </row>
    <row r="3" spans="1:37" x14ac:dyDescent="0.2">
      <c r="A3" s="73" t="s">
        <v>208</v>
      </c>
    </row>
    <row r="4" spans="1:37" x14ac:dyDescent="0.2">
      <c r="A4" s="102" t="s">
        <v>100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85"/>
      <c r="Z4" s="85"/>
    </row>
    <row r="5" spans="1:37" ht="22.5" customHeight="1" thickBot="1" x14ac:dyDescent="0.2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85"/>
      <c r="Z5" s="85"/>
    </row>
    <row r="6" spans="1:37" ht="17.25" customHeight="1" thickBot="1" x14ac:dyDescent="0.25">
      <c r="A6" s="104" t="s">
        <v>101</v>
      </c>
      <c r="B6" s="106" t="s">
        <v>102</v>
      </c>
      <c r="C6" s="101"/>
      <c r="D6" s="100" t="s">
        <v>103</v>
      </c>
      <c r="E6" s="101"/>
      <c r="F6" s="100" t="s">
        <v>104</v>
      </c>
      <c r="G6" s="101"/>
      <c r="H6" s="100" t="s">
        <v>105</v>
      </c>
      <c r="I6" s="101"/>
      <c r="J6" s="100" t="s">
        <v>106</v>
      </c>
      <c r="K6" s="101"/>
      <c r="L6" s="100" t="s">
        <v>107</v>
      </c>
      <c r="M6" s="101"/>
      <c r="N6" s="100" t="s">
        <v>108</v>
      </c>
      <c r="O6" s="101"/>
      <c r="P6" s="100" t="s">
        <v>109</v>
      </c>
      <c r="Q6" s="101"/>
      <c r="R6" s="100" t="s">
        <v>110</v>
      </c>
      <c r="S6" s="101"/>
      <c r="T6" s="100" t="s">
        <v>111</v>
      </c>
      <c r="U6" s="101"/>
      <c r="V6" s="100" t="s">
        <v>112</v>
      </c>
      <c r="W6" s="101"/>
      <c r="X6" s="100" t="s">
        <v>199</v>
      </c>
      <c r="Y6" s="101"/>
      <c r="Z6" s="100" t="s">
        <v>200</v>
      </c>
      <c r="AA6" s="101"/>
      <c r="AB6" s="100" t="s">
        <v>207</v>
      </c>
      <c r="AC6" s="101"/>
      <c r="AD6" s="100" t="s">
        <v>209</v>
      </c>
      <c r="AE6" s="101"/>
      <c r="AF6" s="100" t="s">
        <v>212</v>
      </c>
      <c r="AG6" s="101"/>
      <c r="AH6" s="100" t="s">
        <v>215</v>
      </c>
      <c r="AI6" s="101"/>
      <c r="AJ6" s="100" t="s">
        <v>216</v>
      </c>
      <c r="AK6" s="101"/>
    </row>
    <row r="7" spans="1:37" ht="13.5" thickBot="1" x14ac:dyDescent="0.25">
      <c r="A7" s="105"/>
      <c r="B7" s="36" t="s">
        <v>113</v>
      </c>
      <c r="C7" s="36" t="s">
        <v>38</v>
      </c>
      <c r="D7" s="36" t="s">
        <v>113</v>
      </c>
      <c r="E7" s="36" t="s">
        <v>38</v>
      </c>
      <c r="F7" s="36" t="s">
        <v>113</v>
      </c>
      <c r="G7" s="36" t="s">
        <v>38</v>
      </c>
      <c r="H7" s="36" t="s">
        <v>113</v>
      </c>
      <c r="I7" s="36" t="s">
        <v>38</v>
      </c>
      <c r="J7" s="36" t="s">
        <v>113</v>
      </c>
      <c r="K7" s="36" t="s">
        <v>38</v>
      </c>
      <c r="L7" s="36" t="s">
        <v>113</v>
      </c>
      <c r="M7" s="36" t="s">
        <v>38</v>
      </c>
      <c r="N7" s="36" t="s">
        <v>113</v>
      </c>
      <c r="O7" s="36" t="s">
        <v>38</v>
      </c>
      <c r="P7" s="36" t="s">
        <v>113</v>
      </c>
      <c r="Q7" s="36" t="s">
        <v>38</v>
      </c>
      <c r="R7" s="36" t="s">
        <v>113</v>
      </c>
      <c r="S7" s="36" t="s">
        <v>38</v>
      </c>
      <c r="T7" s="36" t="s">
        <v>113</v>
      </c>
      <c r="U7" s="36" t="s">
        <v>38</v>
      </c>
      <c r="V7" s="36" t="s">
        <v>113</v>
      </c>
      <c r="W7" s="36" t="s">
        <v>38</v>
      </c>
      <c r="X7" s="36" t="s">
        <v>113</v>
      </c>
      <c r="Y7" s="36" t="s">
        <v>38</v>
      </c>
      <c r="Z7" s="36" t="s">
        <v>113</v>
      </c>
      <c r="AA7" s="36" t="s">
        <v>38</v>
      </c>
      <c r="AB7" s="36" t="s">
        <v>113</v>
      </c>
      <c r="AC7" s="36" t="s">
        <v>38</v>
      </c>
      <c r="AD7" s="36" t="s">
        <v>113</v>
      </c>
      <c r="AE7" s="36" t="s">
        <v>38</v>
      </c>
      <c r="AF7" s="36" t="s">
        <v>113</v>
      </c>
      <c r="AG7" s="36" t="s">
        <v>38</v>
      </c>
      <c r="AH7" s="36" t="s">
        <v>113</v>
      </c>
      <c r="AI7" s="36" t="s">
        <v>38</v>
      </c>
      <c r="AJ7" s="36" t="s">
        <v>113</v>
      </c>
      <c r="AK7" s="36" t="s">
        <v>38</v>
      </c>
    </row>
    <row r="8" spans="1:37" ht="13.5" thickBot="1" x14ac:dyDescent="0.25">
      <c r="A8" s="37" t="s">
        <v>114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8"/>
      <c r="U8" s="38"/>
      <c r="V8" s="39">
        <v>1</v>
      </c>
      <c r="W8" s="39">
        <v>230</v>
      </c>
      <c r="X8" s="39">
        <v>1</v>
      </c>
      <c r="Y8" s="39">
        <v>230</v>
      </c>
      <c r="Z8" s="39">
        <v>1</v>
      </c>
      <c r="AA8" s="39">
        <v>212</v>
      </c>
      <c r="AB8" s="39">
        <v>1</v>
      </c>
      <c r="AC8" s="39">
        <v>212</v>
      </c>
      <c r="AD8" s="39">
        <v>1</v>
      </c>
      <c r="AE8" s="39">
        <v>212</v>
      </c>
      <c r="AF8" s="39"/>
      <c r="AG8" s="39"/>
      <c r="AH8" s="39">
        <v>1</v>
      </c>
      <c r="AI8" s="39">
        <v>212</v>
      </c>
      <c r="AJ8" s="39">
        <v>2</v>
      </c>
      <c r="AK8" s="39">
        <v>717</v>
      </c>
    </row>
    <row r="9" spans="1:37" ht="13.5" thickBot="1" x14ac:dyDescent="0.25">
      <c r="A9" s="37" t="s">
        <v>115</v>
      </c>
      <c r="B9" s="39">
        <v>7</v>
      </c>
      <c r="C9" s="39">
        <v>1636</v>
      </c>
      <c r="D9" s="39">
        <v>8</v>
      </c>
      <c r="E9" s="39">
        <v>1831</v>
      </c>
      <c r="F9" s="39">
        <v>9</v>
      </c>
      <c r="G9" s="39">
        <v>1929</v>
      </c>
      <c r="H9" s="39">
        <v>10</v>
      </c>
      <c r="I9" s="39">
        <v>2043</v>
      </c>
      <c r="J9" s="39">
        <v>11</v>
      </c>
      <c r="K9" s="39">
        <v>2439</v>
      </c>
      <c r="L9" s="39">
        <v>13</v>
      </c>
      <c r="M9" s="39">
        <v>2959</v>
      </c>
      <c r="N9" s="39">
        <v>16</v>
      </c>
      <c r="O9" s="39">
        <v>3430</v>
      </c>
      <c r="P9" s="39">
        <v>17</v>
      </c>
      <c r="Q9" s="39">
        <v>3998</v>
      </c>
      <c r="R9" s="39">
        <v>19</v>
      </c>
      <c r="S9" s="39">
        <v>4106</v>
      </c>
      <c r="T9" s="39">
        <v>20</v>
      </c>
      <c r="U9" s="39">
        <v>4501</v>
      </c>
      <c r="V9" s="39">
        <v>20</v>
      </c>
      <c r="W9" s="39">
        <v>4501</v>
      </c>
      <c r="X9" s="39">
        <v>20</v>
      </c>
      <c r="Y9" s="39">
        <v>4210</v>
      </c>
      <c r="Z9" s="39">
        <v>22</v>
      </c>
      <c r="AA9" s="39">
        <v>4422</v>
      </c>
      <c r="AB9" s="39">
        <v>22</v>
      </c>
      <c r="AC9" s="39">
        <f>118+100+440+271+228+290+210+73+199+261+170+430+202+122+16+180+76+99+358+352+172+55</f>
        <v>4422</v>
      </c>
      <c r="AD9" s="39">
        <v>21</v>
      </c>
      <c r="AE9" s="39">
        <v>4132</v>
      </c>
      <c r="AF9" s="39"/>
      <c r="AG9" s="39"/>
      <c r="AH9" s="39">
        <v>23</v>
      </c>
      <c r="AI9" s="39">
        <v>4586</v>
      </c>
      <c r="AJ9" s="39">
        <v>24</v>
      </c>
      <c r="AK9" s="39">
        <v>4614</v>
      </c>
    </row>
    <row r="10" spans="1:37" ht="13.5" thickBot="1" x14ac:dyDescent="0.25">
      <c r="A10" s="37" t="s">
        <v>116</v>
      </c>
      <c r="B10" s="39">
        <v>7</v>
      </c>
      <c r="C10" s="39">
        <v>767</v>
      </c>
      <c r="D10" s="39">
        <v>8</v>
      </c>
      <c r="E10" s="39">
        <v>783</v>
      </c>
      <c r="F10" s="39">
        <v>9</v>
      </c>
      <c r="G10" s="39">
        <v>851</v>
      </c>
      <c r="H10" s="39">
        <v>9</v>
      </c>
      <c r="I10" s="39">
        <v>955</v>
      </c>
      <c r="J10" s="39">
        <v>11</v>
      </c>
      <c r="K10" s="39">
        <v>1161</v>
      </c>
      <c r="L10" s="39">
        <v>14</v>
      </c>
      <c r="M10" s="39">
        <v>1223</v>
      </c>
      <c r="N10" s="39">
        <v>15</v>
      </c>
      <c r="O10" s="39">
        <v>1392</v>
      </c>
      <c r="P10" s="39">
        <v>15</v>
      </c>
      <c r="Q10" s="39">
        <v>1374</v>
      </c>
      <c r="R10" s="39">
        <v>16</v>
      </c>
      <c r="S10" s="39">
        <v>1541</v>
      </c>
      <c r="T10" s="39">
        <v>18</v>
      </c>
      <c r="U10" s="39">
        <v>2136</v>
      </c>
      <c r="V10" s="39">
        <v>19</v>
      </c>
      <c r="W10" s="39">
        <v>2208</v>
      </c>
      <c r="X10" s="39">
        <v>19</v>
      </c>
      <c r="Y10" s="39">
        <v>1373</v>
      </c>
      <c r="Z10" s="39">
        <v>21</v>
      </c>
      <c r="AA10" s="39">
        <v>1970</v>
      </c>
      <c r="AB10" s="39">
        <v>21</v>
      </c>
      <c r="AC10" s="39">
        <f>56+84+86+78+44+228+146+70+50+82+31+93+226+207+21+153+244+21+70+12+18</f>
        <v>2020</v>
      </c>
      <c r="AD10" s="39">
        <v>22</v>
      </c>
      <c r="AE10" s="39">
        <v>2069</v>
      </c>
      <c r="AF10" s="39"/>
      <c r="AG10" s="39"/>
      <c r="AH10" s="39">
        <v>23</v>
      </c>
      <c r="AI10" s="39">
        <v>2330</v>
      </c>
      <c r="AJ10" s="39">
        <v>25</v>
      </c>
      <c r="AK10" s="39">
        <v>2548</v>
      </c>
    </row>
    <row r="11" spans="1:37" ht="13.5" thickBot="1" x14ac:dyDescent="0.25">
      <c r="A11" s="37" t="s">
        <v>117</v>
      </c>
      <c r="B11" s="39">
        <v>8</v>
      </c>
      <c r="C11" s="39">
        <v>536</v>
      </c>
      <c r="D11" s="39">
        <v>8</v>
      </c>
      <c r="E11" s="39">
        <v>536</v>
      </c>
      <c r="F11" s="39">
        <v>9</v>
      </c>
      <c r="G11" s="39">
        <v>610</v>
      </c>
      <c r="H11" s="39">
        <v>10</v>
      </c>
      <c r="I11" s="39">
        <v>690</v>
      </c>
      <c r="J11" s="39">
        <v>11</v>
      </c>
      <c r="K11" s="39">
        <v>966</v>
      </c>
      <c r="L11" s="39">
        <v>11</v>
      </c>
      <c r="M11" s="39">
        <v>966</v>
      </c>
      <c r="N11" s="39">
        <v>11</v>
      </c>
      <c r="O11" s="39">
        <v>888</v>
      </c>
      <c r="P11" s="39">
        <v>10</v>
      </c>
      <c r="Q11" s="39">
        <v>1262</v>
      </c>
      <c r="R11" s="39">
        <v>11</v>
      </c>
      <c r="S11" s="39">
        <v>1284</v>
      </c>
      <c r="T11" s="39">
        <v>12</v>
      </c>
      <c r="U11" s="39">
        <v>1308</v>
      </c>
      <c r="V11" s="39">
        <v>12</v>
      </c>
      <c r="W11" s="39">
        <v>1308</v>
      </c>
      <c r="X11" s="39">
        <v>13</v>
      </c>
      <c r="Y11" s="39">
        <v>1254</v>
      </c>
      <c r="Z11" s="39">
        <v>17</v>
      </c>
      <c r="AA11" s="39">
        <v>1393</v>
      </c>
      <c r="AB11" s="39">
        <v>17</v>
      </c>
      <c r="AC11" s="39">
        <f>21+88+103+102+58+274+23+113+378+15+82+12+14+38+14+50+8</f>
        <v>1393</v>
      </c>
      <c r="AD11" s="39">
        <v>15</v>
      </c>
      <c r="AE11" s="39">
        <v>1269</v>
      </c>
      <c r="AF11" s="39"/>
      <c r="AG11" s="39"/>
      <c r="AH11" s="39">
        <v>19</v>
      </c>
      <c r="AI11" s="39">
        <v>1283</v>
      </c>
      <c r="AJ11" s="39">
        <v>18</v>
      </c>
      <c r="AK11" s="39">
        <v>1278</v>
      </c>
    </row>
    <row r="12" spans="1:37" ht="13.5" thickBot="1" x14ac:dyDescent="0.25">
      <c r="A12" s="37" t="s">
        <v>118</v>
      </c>
      <c r="B12" s="39">
        <v>2</v>
      </c>
      <c r="C12" s="39">
        <v>63</v>
      </c>
      <c r="D12" s="39">
        <v>2</v>
      </c>
      <c r="E12" s="39">
        <v>63</v>
      </c>
      <c r="F12" s="39">
        <v>3</v>
      </c>
      <c r="G12" s="39">
        <v>78</v>
      </c>
      <c r="H12" s="39">
        <v>3</v>
      </c>
      <c r="I12" s="39">
        <v>78</v>
      </c>
      <c r="J12" s="39">
        <v>6</v>
      </c>
      <c r="K12" s="39">
        <v>196</v>
      </c>
      <c r="L12" s="39">
        <v>6</v>
      </c>
      <c r="M12" s="39">
        <v>196</v>
      </c>
      <c r="N12" s="39">
        <v>4</v>
      </c>
      <c r="O12" s="39">
        <v>142</v>
      </c>
      <c r="P12" s="39">
        <v>4</v>
      </c>
      <c r="Q12" s="39">
        <v>142</v>
      </c>
      <c r="R12" s="39">
        <v>4</v>
      </c>
      <c r="S12" s="39">
        <v>142</v>
      </c>
      <c r="T12" s="39">
        <v>5</v>
      </c>
      <c r="U12" s="39">
        <v>173</v>
      </c>
      <c r="V12" s="39">
        <v>5</v>
      </c>
      <c r="W12" s="39">
        <v>173</v>
      </c>
      <c r="X12" s="39">
        <v>5</v>
      </c>
      <c r="Y12" s="39">
        <v>173</v>
      </c>
      <c r="Z12" s="39">
        <v>7</v>
      </c>
      <c r="AA12" s="39">
        <v>188</v>
      </c>
      <c r="AB12" s="39">
        <v>7</v>
      </c>
      <c r="AC12" s="39">
        <f>16+29+40+24+31+24+24</f>
        <v>188</v>
      </c>
      <c r="AD12" s="39">
        <v>4</v>
      </c>
      <c r="AE12" s="39">
        <v>95</v>
      </c>
      <c r="AF12" s="39"/>
      <c r="AG12" s="39"/>
      <c r="AH12" s="39">
        <v>6</v>
      </c>
      <c r="AI12" s="39">
        <v>150</v>
      </c>
      <c r="AJ12" s="39">
        <v>7</v>
      </c>
      <c r="AK12" s="39">
        <v>170</v>
      </c>
    </row>
    <row r="13" spans="1:37" ht="13.5" thickBot="1" x14ac:dyDescent="0.25">
      <c r="A13" s="40" t="s">
        <v>26</v>
      </c>
      <c r="B13" s="41">
        <f t="shared" ref="B13:U13" si="0">SUM(B9:B12)</f>
        <v>24</v>
      </c>
      <c r="C13" s="41">
        <f t="shared" si="0"/>
        <v>3002</v>
      </c>
      <c r="D13" s="41">
        <f t="shared" si="0"/>
        <v>26</v>
      </c>
      <c r="E13" s="41">
        <f t="shared" si="0"/>
        <v>3213</v>
      </c>
      <c r="F13" s="41">
        <f t="shared" si="0"/>
        <v>30</v>
      </c>
      <c r="G13" s="41">
        <f t="shared" si="0"/>
        <v>3468</v>
      </c>
      <c r="H13" s="41">
        <f t="shared" si="0"/>
        <v>32</v>
      </c>
      <c r="I13" s="41">
        <f t="shared" si="0"/>
        <v>3766</v>
      </c>
      <c r="J13" s="41">
        <f t="shared" si="0"/>
        <v>39</v>
      </c>
      <c r="K13" s="41">
        <f t="shared" si="0"/>
        <v>4762</v>
      </c>
      <c r="L13" s="41">
        <f t="shared" si="0"/>
        <v>44</v>
      </c>
      <c r="M13" s="41">
        <f t="shared" si="0"/>
        <v>5344</v>
      </c>
      <c r="N13" s="41">
        <f t="shared" si="0"/>
        <v>46</v>
      </c>
      <c r="O13" s="41">
        <f t="shared" si="0"/>
        <v>5852</v>
      </c>
      <c r="P13" s="41">
        <f t="shared" si="0"/>
        <v>46</v>
      </c>
      <c r="Q13" s="41">
        <f t="shared" si="0"/>
        <v>6776</v>
      </c>
      <c r="R13" s="41">
        <f t="shared" si="0"/>
        <v>50</v>
      </c>
      <c r="S13" s="41">
        <f t="shared" si="0"/>
        <v>7073</v>
      </c>
      <c r="T13" s="41">
        <f t="shared" si="0"/>
        <v>55</v>
      </c>
      <c r="U13" s="41">
        <f t="shared" si="0"/>
        <v>8118</v>
      </c>
      <c r="V13" s="41">
        <f t="shared" ref="V13:AA13" si="1">SUM(V8:V12)</f>
        <v>57</v>
      </c>
      <c r="W13" s="41">
        <f t="shared" si="1"/>
        <v>8420</v>
      </c>
      <c r="X13" s="41">
        <f t="shared" si="1"/>
        <v>58</v>
      </c>
      <c r="Y13" s="41">
        <f t="shared" si="1"/>
        <v>7240</v>
      </c>
      <c r="Z13" s="41">
        <f t="shared" si="1"/>
        <v>68</v>
      </c>
      <c r="AA13" s="41">
        <f t="shared" si="1"/>
        <v>8185</v>
      </c>
      <c r="AB13" s="41">
        <f>SUM(AB8:AB12)</f>
        <v>68</v>
      </c>
      <c r="AC13" s="41">
        <f>SUM(AC8:AC12)</f>
        <v>8235</v>
      </c>
      <c r="AD13" s="41">
        <f>SUM(AD8:AD12)</f>
        <v>63</v>
      </c>
      <c r="AE13" s="41">
        <f>SUM(AE8:AE12)</f>
        <v>7777</v>
      </c>
      <c r="AF13" s="41">
        <v>69</v>
      </c>
      <c r="AG13" s="41">
        <v>8076</v>
      </c>
      <c r="AH13" s="41">
        <v>72</v>
      </c>
      <c r="AI13" s="41">
        <v>8561</v>
      </c>
      <c r="AJ13" s="41">
        <v>76</v>
      </c>
      <c r="AK13" s="41">
        <v>9327</v>
      </c>
    </row>
    <row r="14" spans="1:37" x14ac:dyDescent="0.2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85"/>
      <c r="Z14" s="85"/>
      <c r="AB14" s="85"/>
      <c r="AD14" s="85"/>
      <c r="AF14" s="85"/>
      <c r="AH14" s="90"/>
      <c r="AJ14" s="90"/>
    </row>
    <row r="15" spans="1:37" ht="13.5" thickBot="1" x14ac:dyDescent="0.2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85"/>
      <c r="Z15" s="85"/>
      <c r="AB15" s="85"/>
      <c r="AD15" s="85"/>
      <c r="AF15" s="85"/>
      <c r="AH15" s="90"/>
      <c r="AJ15" s="90"/>
    </row>
    <row r="16" spans="1:37" ht="13.5" thickBot="1" x14ac:dyDescent="0.25">
      <c r="A16" s="104" t="s">
        <v>119</v>
      </c>
      <c r="B16" s="106" t="s">
        <v>102</v>
      </c>
      <c r="C16" s="101"/>
      <c r="D16" s="100" t="s">
        <v>103</v>
      </c>
      <c r="E16" s="101"/>
      <c r="F16" s="100" t="s">
        <v>104</v>
      </c>
      <c r="G16" s="101"/>
      <c r="H16" s="100" t="s">
        <v>105</v>
      </c>
      <c r="I16" s="101"/>
      <c r="J16" s="100" t="s">
        <v>106</v>
      </c>
      <c r="K16" s="101"/>
      <c r="L16" s="100" t="s">
        <v>107</v>
      </c>
      <c r="M16" s="101"/>
      <c r="N16" s="100" t="s">
        <v>108</v>
      </c>
      <c r="O16" s="101"/>
      <c r="P16" s="100" t="s">
        <v>109</v>
      </c>
      <c r="Q16" s="101"/>
      <c r="R16" s="100" t="s">
        <v>110</v>
      </c>
      <c r="S16" s="101"/>
      <c r="T16" s="100" t="s">
        <v>111</v>
      </c>
      <c r="U16" s="101"/>
      <c r="V16" s="100" t="s">
        <v>112</v>
      </c>
      <c r="W16" s="101"/>
      <c r="X16" s="100" t="s">
        <v>199</v>
      </c>
      <c r="Y16" s="101"/>
      <c r="Z16" s="100" t="s">
        <v>200</v>
      </c>
      <c r="AA16" s="101"/>
      <c r="AB16" s="82" t="s">
        <v>207</v>
      </c>
      <c r="AC16" s="83"/>
      <c r="AD16" s="82" t="s">
        <v>209</v>
      </c>
      <c r="AE16" s="83"/>
      <c r="AF16" s="100" t="s">
        <v>212</v>
      </c>
      <c r="AG16" s="101"/>
      <c r="AH16" s="100" t="s">
        <v>215</v>
      </c>
      <c r="AI16" s="101"/>
      <c r="AJ16" s="100" t="s">
        <v>216</v>
      </c>
      <c r="AK16" s="101"/>
    </row>
    <row r="17" spans="1:37" ht="13.5" thickBot="1" x14ac:dyDescent="0.25">
      <c r="A17" s="105"/>
      <c r="B17" s="36" t="s">
        <v>113</v>
      </c>
      <c r="C17" s="36" t="s">
        <v>38</v>
      </c>
      <c r="D17" s="36" t="s">
        <v>113</v>
      </c>
      <c r="E17" s="36" t="s">
        <v>38</v>
      </c>
      <c r="F17" s="36" t="s">
        <v>113</v>
      </c>
      <c r="G17" s="36" t="s">
        <v>38</v>
      </c>
      <c r="H17" s="36" t="s">
        <v>113</v>
      </c>
      <c r="I17" s="36" t="s">
        <v>38</v>
      </c>
      <c r="J17" s="36" t="s">
        <v>113</v>
      </c>
      <c r="K17" s="36" t="s">
        <v>38</v>
      </c>
      <c r="L17" s="36" t="s">
        <v>113</v>
      </c>
      <c r="M17" s="36" t="s">
        <v>38</v>
      </c>
      <c r="N17" s="36" t="s">
        <v>113</v>
      </c>
      <c r="O17" s="36" t="s">
        <v>38</v>
      </c>
      <c r="P17" s="36" t="s">
        <v>113</v>
      </c>
      <c r="Q17" s="36" t="s">
        <v>38</v>
      </c>
      <c r="R17" s="36" t="s">
        <v>113</v>
      </c>
      <c r="S17" s="36" t="s">
        <v>38</v>
      </c>
      <c r="T17" s="36" t="s">
        <v>113</v>
      </c>
      <c r="U17" s="36" t="s">
        <v>38</v>
      </c>
      <c r="V17" s="36" t="s">
        <v>113</v>
      </c>
      <c r="W17" s="36" t="s">
        <v>38</v>
      </c>
      <c r="X17" s="36" t="s">
        <v>113</v>
      </c>
      <c r="Y17" s="36" t="s">
        <v>38</v>
      </c>
      <c r="Z17" s="36" t="s">
        <v>113</v>
      </c>
      <c r="AA17" s="36" t="s">
        <v>38</v>
      </c>
      <c r="AB17" s="36" t="s">
        <v>113</v>
      </c>
      <c r="AC17" s="36" t="s">
        <v>38</v>
      </c>
      <c r="AD17" s="36" t="s">
        <v>113</v>
      </c>
      <c r="AE17" s="36" t="s">
        <v>38</v>
      </c>
      <c r="AF17" s="36" t="s">
        <v>113</v>
      </c>
      <c r="AG17" s="36" t="s">
        <v>38</v>
      </c>
      <c r="AH17" s="36" t="s">
        <v>113</v>
      </c>
      <c r="AI17" s="36" t="s">
        <v>38</v>
      </c>
      <c r="AJ17" s="36" t="s">
        <v>113</v>
      </c>
      <c r="AK17" s="36" t="s">
        <v>38</v>
      </c>
    </row>
    <row r="18" spans="1:37" ht="13.5" thickBot="1" x14ac:dyDescent="0.25">
      <c r="A18" s="37" t="s">
        <v>120</v>
      </c>
      <c r="B18" s="39">
        <v>1</v>
      </c>
      <c r="C18" s="39">
        <v>210</v>
      </c>
      <c r="D18" s="39">
        <v>1</v>
      </c>
      <c r="E18" s="39">
        <v>210</v>
      </c>
      <c r="F18" s="39">
        <v>1</v>
      </c>
      <c r="G18" s="39">
        <v>210</v>
      </c>
      <c r="H18" s="39">
        <v>1</v>
      </c>
      <c r="I18" s="39">
        <v>210</v>
      </c>
      <c r="J18" s="39">
        <v>1</v>
      </c>
      <c r="K18" s="39">
        <v>210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</row>
    <row r="19" spans="1:37" ht="13.5" thickBot="1" x14ac:dyDescent="0.25">
      <c r="A19" s="37" t="s">
        <v>121</v>
      </c>
      <c r="B19" s="39">
        <v>1</v>
      </c>
      <c r="C19" s="39">
        <v>21</v>
      </c>
      <c r="D19" s="39">
        <v>1</v>
      </c>
      <c r="E19" s="39">
        <v>21</v>
      </c>
      <c r="F19" s="38"/>
      <c r="G19" s="38"/>
      <c r="H19" s="38"/>
      <c r="I19" s="38"/>
      <c r="J19" s="39">
        <v>1</v>
      </c>
      <c r="K19" s="39">
        <v>30</v>
      </c>
      <c r="L19" s="39">
        <v>1</v>
      </c>
      <c r="M19" s="39">
        <v>30</v>
      </c>
      <c r="N19" s="39">
        <v>1</v>
      </c>
      <c r="O19" s="39">
        <v>30</v>
      </c>
      <c r="P19" s="39">
        <v>1</v>
      </c>
      <c r="Q19" s="39">
        <v>30</v>
      </c>
      <c r="R19" s="39">
        <v>1</v>
      </c>
      <c r="S19" s="39">
        <v>30</v>
      </c>
      <c r="T19" s="39">
        <v>1</v>
      </c>
      <c r="U19" s="39">
        <v>30</v>
      </c>
      <c r="V19" s="39">
        <v>1</v>
      </c>
      <c r="W19" s="39">
        <v>30</v>
      </c>
      <c r="X19" s="39">
        <v>1</v>
      </c>
      <c r="Y19" s="39">
        <v>30</v>
      </c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</row>
    <row r="20" spans="1:37" ht="13.5" thickBot="1" x14ac:dyDescent="0.25">
      <c r="A20" s="37" t="s">
        <v>122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</row>
    <row r="21" spans="1:37" ht="13.5" thickBot="1" x14ac:dyDescent="0.25">
      <c r="A21" s="40" t="s">
        <v>26</v>
      </c>
      <c r="B21" s="41">
        <f t="shared" ref="B21:W21" si="2">SUM(B18:B20)</f>
        <v>2</v>
      </c>
      <c r="C21" s="41">
        <f t="shared" si="2"/>
        <v>231</v>
      </c>
      <c r="D21" s="41">
        <f t="shared" si="2"/>
        <v>2</v>
      </c>
      <c r="E21" s="41">
        <f t="shared" si="2"/>
        <v>231</v>
      </c>
      <c r="F21" s="41">
        <f t="shared" si="2"/>
        <v>1</v>
      </c>
      <c r="G21" s="41">
        <f t="shared" si="2"/>
        <v>210</v>
      </c>
      <c r="H21" s="41">
        <f t="shared" si="2"/>
        <v>1</v>
      </c>
      <c r="I21" s="41">
        <f t="shared" si="2"/>
        <v>210</v>
      </c>
      <c r="J21" s="41">
        <f t="shared" si="2"/>
        <v>2</v>
      </c>
      <c r="K21" s="41">
        <f t="shared" si="2"/>
        <v>240</v>
      </c>
      <c r="L21" s="41">
        <f t="shared" si="2"/>
        <v>1</v>
      </c>
      <c r="M21" s="41">
        <f t="shared" si="2"/>
        <v>30</v>
      </c>
      <c r="N21" s="41">
        <f t="shared" si="2"/>
        <v>1</v>
      </c>
      <c r="O21" s="41">
        <f t="shared" si="2"/>
        <v>30</v>
      </c>
      <c r="P21" s="41">
        <f t="shared" si="2"/>
        <v>1</v>
      </c>
      <c r="Q21" s="41">
        <f t="shared" si="2"/>
        <v>30</v>
      </c>
      <c r="R21" s="41">
        <f t="shared" si="2"/>
        <v>1</v>
      </c>
      <c r="S21" s="41">
        <f t="shared" si="2"/>
        <v>30</v>
      </c>
      <c r="T21" s="41">
        <f t="shared" si="2"/>
        <v>1</v>
      </c>
      <c r="U21" s="41">
        <f t="shared" si="2"/>
        <v>30</v>
      </c>
      <c r="V21" s="41">
        <f t="shared" si="2"/>
        <v>1</v>
      </c>
      <c r="W21" s="41">
        <f t="shared" si="2"/>
        <v>30</v>
      </c>
      <c r="X21" s="41">
        <f>SUM(X18:X20)</f>
        <v>1</v>
      </c>
      <c r="Y21" s="41">
        <f>SUM(Y18:Y20)</f>
        <v>30</v>
      </c>
      <c r="Z21" s="41"/>
      <c r="AA21" s="41"/>
      <c r="AB21" s="41"/>
      <c r="AC21" s="41"/>
      <c r="AD21" s="41">
        <v>54</v>
      </c>
      <c r="AE21" s="41">
        <v>1131</v>
      </c>
      <c r="AF21" s="41">
        <v>97</v>
      </c>
      <c r="AG21" s="41">
        <v>2275</v>
      </c>
      <c r="AH21" s="41">
        <v>123</v>
      </c>
      <c r="AI21" s="41">
        <v>3030</v>
      </c>
      <c r="AJ21" s="41">
        <v>143</v>
      </c>
      <c r="AK21" s="41">
        <v>3695</v>
      </c>
    </row>
    <row r="22" spans="1:37" x14ac:dyDescent="0.2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85"/>
      <c r="Z22" s="85"/>
      <c r="AB22" s="85"/>
      <c r="AD22" s="85"/>
      <c r="AF22" s="85"/>
      <c r="AH22" s="90"/>
      <c r="AJ22" s="90"/>
    </row>
    <row r="23" spans="1:37" ht="13.5" thickBot="1" x14ac:dyDescent="0.25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85"/>
      <c r="Z23" s="85"/>
      <c r="AB23" s="85"/>
      <c r="AD23" s="85"/>
      <c r="AF23" s="85"/>
      <c r="AH23" s="90"/>
      <c r="AJ23" s="90"/>
    </row>
    <row r="24" spans="1:37" ht="13.5" thickBot="1" x14ac:dyDescent="0.25">
      <c r="A24" s="104" t="s">
        <v>123</v>
      </c>
      <c r="B24" s="106" t="s">
        <v>102</v>
      </c>
      <c r="C24" s="101"/>
      <c r="D24" s="100" t="s">
        <v>103</v>
      </c>
      <c r="E24" s="101"/>
      <c r="F24" s="100" t="s">
        <v>104</v>
      </c>
      <c r="G24" s="101"/>
      <c r="H24" s="100" t="s">
        <v>105</v>
      </c>
      <c r="I24" s="101"/>
      <c r="J24" s="100" t="s">
        <v>106</v>
      </c>
      <c r="K24" s="101"/>
      <c r="L24" s="100" t="s">
        <v>107</v>
      </c>
      <c r="M24" s="101"/>
      <c r="N24" s="100" t="s">
        <v>108</v>
      </c>
      <c r="O24" s="101"/>
      <c r="P24" s="100" t="s">
        <v>109</v>
      </c>
      <c r="Q24" s="101"/>
      <c r="R24" s="100" t="s">
        <v>110</v>
      </c>
      <c r="S24" s="101"/>
      <c r="T24" s="100" t="s">
        <v>111</v>
      </c>
      <c r="U24" s="101"/>
      <c r="V24" s="100" t="s">
        <v>112</v>
      </c>
      <c r="W24" s="101"/>
      <c r="X24" s="100" t="s">
        <v>199</v>
      </c>
      <c r="Y24" s="101"/>
      <c r="Z24" s="100" t="s">
        <v>200</v>
      </c>
      <c r="AA24" s="101"/>
      <c r="AB24" s="82" t="s">
        <v>207</v>
      </c>
      <c r="AC24" s="83"/>
      <c r="AD24" s="82" t="s">
        <v>209</v>
      </c>
      <c r="AE24" s="83"/>
      <c r="AF24" s="100" t="s">
        <v>212</v>
      </c>
      <c r="AG24" s="101"/>
      <c r="AH24" s="100" t="s">
        <v>215</v>
      </c>
      <c r="AI24" s="101"/>
      <c r="AJ24" s="100" t="s">
        <v>216</v>
      </c>
      <c r="AK24" s="101"/>
    </row>
    <row r="25" spans="1:37" ht="13.5" thickBot="1" x14ac:dyDescent="0.25">
      <c r="A25" s="105"/>
      <c r="B25" s="36" t="s">
        <v>113</v>
      </c>
      <c r="C25" s="36" t="s">
        <v>38</v>
      </c>
      <c r="D25" s="36" t="s">
        <v>113</v>
      </c>
      <c r="E25" s="36" t="s">
        <v>38</v>
      </c>
      <c r="F25" s="36" t="s">
        <v>113</v>
      </c>
      <c r="G25" s="36" t="s">
        <v>38</v>
      </c>
      <c r="H25" s="36" t="s">
        <v>113</v>
      </c>
      <c r="I25" s="36" t="s">
        <v>38</v>
      </c>
      <c r="J25" s="36" t="s">
        <v>113</v>
      </c>
      <c r="K25" s="36" t="s">
        <v>38</v>
      </c>
      <c r="L25" s="36" t="s">
        <v>113</v>
      </c>
      <c r="M25" s="36" t="s">
        <v>38</v>
      </c>
      <c r="N25" s="36" t="s">
        <v>113</v>
      </c>
      <c r="O25" s="36" t="s">
        <v>38</v>
      </c>
      <c r="P25" s="36" t="s">
        <v>113</v>
      </c>
      <c r="Q25" s="36" t="s">
        <v>38</v>
      </c>
      <c r="R25" s="36" t="s">
        <v>113</v>
      </c>
      <c r="S25" s="36" t="s">
        <v>38</v>
      </c>
      <c r="T25" s="36" t="s">
        <v>113</v>
      </c>
      <c r="U25" s="36" t="s">
        <v>38</v>
      </c>
      <c r="V25" s="36" t="s">
        <v>113</v>
      </c>
      <c r="W25" s="36" t="s">
        <v>38</v>
      </c>
      <c r="X25" s="36" t="s">
        <v>113</v>
      </c>
      <c r="Y25" s="36" t="s">
        <v>38</v>
      </c>
      <c r="Z25" s="36" t="s">
        <v>113</v>
      </c>
      <c r="AA25" s="36" t="s">
        <v>38</v>
      </c>
      <c r="AB25" s="36" t="s">
        <v>113</v>
      </c>
      <c r="AC25" s="36" t="s">
        <v>38</v>
      </c>
      <c r="AD25" s="36" t="s">
        <v>113</v>
      </c>
      <c r="AE25" s="36" t="s">
        <v>38</v>
      </c>
      <c r="AF25" s="36" t="s">
        <v>113</v>
      </c>
      <c r="AG25" s="36" t="s">
        <v>38</v>
      </c>
      <c r="AH25" s="36" t="s">
        <v>113</v>
      </c>
      <c r="AI25" s="36" t="s">
        <v>38</v>
      </c>
      <c r="AJ25" s="36" t="s">
        <v>113</v>
      </c>
      <c r="AK25" s="36" t="s">
        <v>38</v>
      </c>
    </row>
    <row r="26" spans="1:37" ht="13.5" thickBot="1" x14ac:dyDescent="0.25">
      <c r="A26" s="37" t="s">
        <v>117</v>
      </c>
      <c r="B26" s="39">
        <v>12</v>
      </c>
      <c r="C26" s="39">
        <v>292</v>
      </c>
      <c r="D26" s="39">
        <v>12</v>
      </c>
      <c r="E26" s="39">
        <v>292</v>
      </c>
      <c r="F26" s="39">
        <v>16</v>
      </c>
      <c r="G26" s="39">
        <v>362</v>
      </c>
      <c r="H26" s="39">
        <v>16</v>
      </c>
      <c r="I26" s="39">
        <v>362</v>
      </c>
      <c r="J26" s="39">
        <v>12</v>
      </c>
      <c r="K26" s="39">
        <v>314</v>
      </c>
      <c r="L26" s="39">
        <v>12</v>
      </c>
      <c r="M26" s="39">
        <v>314</v>
      </c>
      <c r="N26" s="39">
        <v>13</v>
      </c>
      <c r="O26" s="39">
        <v>326</v>
      </c>
      <c r="P26" s="39">
        <v>12</v>
      </c>
      <c r="Q26" s="39">
        <v>314</v>
      </c>
      <c r="R26" s="39">
        <v>12</v>
      </c>
      <c r="S26" s="39">
        <v>314</v>
      </c>
      <c r="T26" s="39">
        <v>12</v>
      </c>
      <c r="U26" s="39">
        <v>314</v>
      </c>
      <c r="V26" s="39">
        <v>12</v>
      </c>
      <c r="W26" s="39">
        <v>314</v>
      </c>
      <c r="X26" s="39">
        <v>13</v>
      </c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</row>
    <row r="27" spans="1:37" ht="13.5" thickBot="1" x14ac:dyDescent="0.25">
      <c r="A27" s="37" t="s">
        <v>118</v>
      </c>
      <c r="B27" s="39">
        <v>29</v>
      </c>
      <c r="C27" s="39">
        <v>506</v>
      </c>
      <c r="D27" s="39">
        <v>29</v>
      </c>
      <c r="E27" s="39">
        <v>506</v>
      </c>
      <c r="F27" s="39">
        <v>32</v>
      </c>
      <c r="G27" s="39">
        <v>544</v>
      </c>
      <c r="H27" s="39">
        <v>32</v>
      </c>
      <c r="I27" s="39">
        <v>544</v>
      </c>
      <c r="J27" s="39">
        <v>28</v>
      </c>
      <c r="K27" s="39">
        <v>512</v>
      </c>
      <c r="L27" s="39">
        <v>28</v>
      </c>
      <c r="M27" s="39">
        <v>512</v>
      </c>
      <c r="N27" s="39">
        <v>19</v>
      </c>
      <c r="O27" s="39">
        <v>384</v>
      </c>
      <c r="P27" s="39">
        <v>19</v>
      </c>
      <c r="Q27" s="39">
        <v>384</v>
      </c>
      <c r="R27" s="39">
        <v>15</v>
      </c>
      <c r="S27" s="39">
        <v>303</v>
      </c>
      <c r="T27" s="39">
        <v>16</v>
      </c>
      <c r="U27" s="39">
        <v>323</v>
      </c>
      <c r="V27" s="39">
        <v>16</v>
      </c>
      <c r="W27" s="39">
        <v>323</v>
      </c>
      <c r="X27" s="39">
        <v>16</v>
      </c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</row>
    <row r="28" spans="1:37" ht="13.5" thickBot="1" x14ac:dyDescent="0.25">
      <c r="A28" s="40" t="s">
        <v>26</v>
      </c>
      <c r="B28" s="41">
        <f t="shared" ref="B28:W28" si="3">SUM(B26:B27)</f>
        <v>41</v>
      </c>
      <c r="C28" s="41">
        <f t="shared" si="3"/>
        <v>798</v>
      </c>
      <c r="D28" s="41">
        <f t="shared" si="3"/>
        <v>41</v>
      </c>
      <c r="E28" s="41">
        <f t="shared" si="3"/>
        <v>798</v>
      </c>
      <c r="F28" s="41">
        <f t="shared" si="3"/>
        <v>48</v>
      </c>
      <c r="G28" s="41">
        <f t="shared" si="3"/>
        <v>906</v>
      </c>
      <c r="H28" s="41">
        <f t="shared" si="3"/>
        <v>48</v>
      </c>
      <c r="I28" s="41">
        <f t="shared" si="3"/>
        <v>906</v>
      </c>
      <c r="J28" s="41">
        <f t="shared" si="3"/>
        <v>40</v>
      </c>
      <c r="K28" s="41">
        <f t="shared" si="3"/>
        <v>826</v>
      </c>
      <c r="L28" s="41">
        <f t="shared" si="3"/>
        <v>40</v>
      </c>
      <c r="M28" s="41">
        <f t="shared" si="3"/>
        <v>826</v>
      </c>
      <c r="N28" s="41">
        <f t="shared" si="3"/>
        <v>32</v>
      </c>
      <c r="O28" s="41">
        <f t="shared" si="3"/>
        <v>710</v>
      </c>
      <c r="P28" s="41">
        <f t="shared" si="3"/>
        <v>31</v>
      </c>
      <c r="Q28" s="41">
        <f t="shared" si="3"/>
        <v>698</v>
      </c>
      <c r="R28" s="41">
        <f t="shared" si="3"/>
        <v>27</v>
      </c>
      <c r="S28" s="41">
        <f t="shared" si="3"/>
        <v>617</v>
      </c>
      <c r="T28" s="41">
        <f t="shared" si="3"/>
        <v>28</v>
      </c>
      <c r="U28" s="41">
        <f t="shared" si="3"/>
        <v>637</v>
      </c>
      <c r="V28" s="41">
        <f t="shared" si="3"/>
        <v>28</v>
      </c>
      <c r="W28" s="41">
        <f t="shared" si="3"/>
        <v>637</v>
      </c>
      <c r="X28" s="41">
        <f>SUM(X26:X27)</f>
        <v>29</v>
      </c>
      <c r="Y28" s="41">
        <f>SUM(Y26:Y27)</f>
        <v>0</v>
      </c>
      <c r="Z28" s="41">
        <v>48</v>
      </c>
      <c r="AA28" s="41">
        <v>958</v>
      </c>
      <c r="AB28" s="41">
        <v>49</v>
      </c>
      <c r="AC28" s="41">
        <f>28+20+42+14+20+17+10+18+39+28+17+27+12+18+15+18+13+30+20+25+12+14+13+12+6+18+8+112+21+15+26+11+17+34+57+10+14+8+7+14+70+16+22+13+17</f>
        <v>998</v>
      </c>
      <c r="AD28" s="41">
        <v>44</v>
      </c>
      <c r="AE28" s="41">
        <f>713+869</f>
        <v>1582</v>
      </c>
      <c r="AF28" s="41">
        <v>51</v>
      </c>
      <c r="AG28" s="41">
        <v>1391</v>
      </c>
      <c r="AH28" s="41">
        <v>57</v>
      </c>
      <c r="AI28" s="41">
        <v>1738</v>
      </c>
      <c r="AJ28" s="41">
        <v>59</v>
      </c>
      <c r="AK28" s="41">
        <v>1725</v>
      </c>
    </row>
    <row r="29" spans="1:37" x14ac:dyDescent="0.2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85"/>
      <c r="Z29" s="85"/>
      <c r="AB29" s="85"/>
      <c r="AD29" s="85"/>
      <c r="AF29" s="85"/>
      <c r="AH29" s="90"/>
      <c r="AJ29" s="90"/>
    </row>
    <row r="30" spans="1:37" ht="13.5" thickBot="1" x14ac:dyDescent="0.25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85"/>
      <c r="Z30" s="85"/>
      <c r="AB30" s="85"/>
      <c r="AD30" s="85"/>
      <c r="AF30" s="85"/>
      <c r="AH30" s="90"/>
      <c r="AJ30" s="90"/>
    </row>
    <row r="31" spans="1:37" ht="13.5" thickBot="1" x14ac:dyDescent="0.25">
      <c r="A31" s="104" t="s">
        <v>124</v>
      </c>
      <c r="B31" s="106" t="s">
        <v>102</v>
      </c>
      <c r="C31" s="101"/>
      <c r="D31" s="100" t="s">
        <v>103</v>
      </c>
      <c r="E31" s="101"/>
      <c r="F31" s="100" t="s">
        <v>104</v>
      </c>
      <c r="G31" s="101"/>
      <c r="H31" s="100" t="s">
        <v>105</v>
      </c>
      <c r="I31" s="101"/>
      <c r="J31" s="100" t="s">
        <v>106</v>
      </c>
      <c r="K31" s="101"/>
      <c r="L31" s="100" t="s">
        <v>107</v>
      </c>
      <c r="M31" s="101"/>
      <c r="N31" s="100" t="s">
        <v>108</v>
      </c>
      <c r="O31" s="101"/>
      <c r="P31" s="100" t="s">
        <v>109</v>
      </c>
      <c r="Q31" s="101"/>
      <c r="R31" s="100" t="s">
        <v>110</v>
      </c>
      <c r="S31" s="101"/>
      <c r="T31" s="100" t="s">
        <v>111</v>
      </c>
      <c r="U31" s="101"/>
      <c r="V31" s="100" t="s">
        <v>112</v>
      </c>
      <c r="W31" s="101"/>
      <c r="X31" s="100" t="s">
        <v>199</v>
      </c>
      <c r="Y31" s="101"/>
      <c r="Z31" s="100" t="s">
        <v>200</v>
      </c>
      <c r="AA31" s="101"/>
      <c r="AB31" s="82" t="s">
        <v>207</v>
      </c>
      <c r="AC31" s="83"/>
      <c r="AD31" s="82" t="s">
        <v>209</v>
      </c>
      <c r="AE31" s="83"/>
      <c r="AF31" s="100" t="s">
        <v>212</v>
      </c>
      <c r="AG31" s="101"/>
      <c r="AH31" s="100" t="s">
        <v>215</v>
      </c>
      <c r="AI31" s="101"/>
      <c r="AJ31" s="100" t="s">
        <v>216</v>
      </c>
      <c r="AK31" s="101"/>
    </row>
    <row r="32" spans="1:37" ht="13.5" thickBot="1" x14ac:dyDescent="0.25">
      <c r="A32" s="105"/>
      <c r="B32" s="36" t="s">
        <v>113</v>
      </c>
      <c r="C32" s="36" t="s">
        <v>38</v>
      </c>
      <c r="D32" s="36" t="s">
        <v>113</v>
      </c>
      <c r="E32" s="36" t="s">
        <v>38</v>
      </c>
      <c r="F32" s="36" t="s">
        <v>113</v>
      </c>
      <c r="G32" s="36" t="s">
        <v>38</v>
      </c>
      <c r="H32" s="36" t="s">
        <v>113</v>
      </c>
      <c r="I32" s="36" t="s">
        <v>38</v>
      </c>
      <c r="J32" s="36" t="s">
        <v>113</v>
      </c>
      <c r="K32" s="36" t="s">
        <v>38</v>
      </c>
      <c r="L32" s="36" t="s">
        <v>113</v>
      </c>
      <c r="M32" s="36" t="s">
        <v>38</v>
      </c>
      <c r="N32" s="36" t="s">
        <v>113</v>
      </c>
      <c r="O32" s="36" t="s">
        <v>38</v>
      </c>
      <c r="P32" s="36" t="s">
        <v>113</v>
      </c>
      <c r="Q32" s="36" t="s">
        <v>38</v>
      </c>
      <c r="R32" s="36" t="s">
        <v>113</v>
      </c>
      <c r="S32" s="36" t="s">
        <v>38</v>
      </c>
      <c r="T32" s="36" t="s">
        <v>113</v>
      </c>
      <c r="U32" s="36" t="s">
        <v>38</v>
      </c>
      <c r="V32" s="36" t="s">
        <v>113</v>
      </c>
      <c r="W32" s="36" t="s">
        <v>38</v>
      </c>
      <c r="X32" s="36" t="s">
        <v>113</v>
      </c>
      <c r="Y32" s="36" t="s">
        <v>38</v>
      </c>
      <c r="Z32" s="36" t="s">
        <v>113</v>
      </c>
      <c r="AA32" s="36" t="s">
        <v>38</v>
      </c>
      <c r="AB32" s="36" t="s">
        <v>113</v>
      </c>
      <c r="AC32" s="36" t="s">
        <v>38</v>
      </c>
      <c r="AD32" s="36" t="s">
        <v>113</v>
      </c>
      <c r="AE32" s="36" t="s">
        <v>38</v>
      </c>
      <c r="AF32" s="36" t="s">
        <v>113</v>
      </c>
      <c r="AG32" s="36" t="s">
        <v>38</v>
      </c>
      <c r="AH32" s="36" t="s">
        <v>113</v>
      </c>
      <c r="AI32" s="36" t="s">
        <v>38</v>
      </c>
      <c r="AJ32" s="36" t="s">
        <v>113</v>
      </c>
      <c r="AK32" s="36" t="s">
        <v>38</v>
      </c>
    </row>
    <row r="33" spans="1:37" ht="13.5" thickBot="1" x14ac:dyDescent="0.25">
      <c r="A33" s="37" t="s">
        <v>125</v>
      </c>
      <c r="B33" s="39">
        <v>1</v>
      </c>
      <c r="C33" s="39">
        <v>110</v>
      </c>
      <c r="D33" s="39">
        <v>1</v>
      </c>
      <c r="E33" s="39">
        <v>110</v>
      </c>
      <c r="F33" s="39">
        <v>1</v>
      </c>
      <c r="G33" s="39">
        <v>110</v>
      </c>
      <c r="H33" s="39">
        <v>1</v>
      </c>
      <c r="I33" s="39">
        <v>110</v>
      </c>
      <c r="J33" s="39">
        <v>1</v>
      </c>
      <c r="K33" s="39">
        <v>110</v>
      </c>
      <c r="L33" s="39">
        <v>1</v>
      </c>
      <c r="M33" s="39">
        <v>110</v>
      </c>
      <c r="N33" s="39">
        <v>1</v>
      </c>
      <c r="O33" s="39">
        <v>110</v>
      </c>
      <c r="P33" s="39">
        <v>1</v>
      </c>
      <c r="Q33" s="39">
        <v>110</v>
      </c>
      <c r="R33" s="39">
        <v>1</v>
      </c>
      <c r="S33" s="39">
        <v>110</v>
      </c>
      <c r="T33" s="39">
        <v>1</v>
      </c>
      <c r="U33" s="39">
        <v>110</v>
      </c>
      <c r="V33" s="39">
        <v>1</v>
      </c>
      <c r="W33" s="39">
        <v>110</v>
      </c>
      <c r="X33" s="39">
        <v>1</v>
      </c>
      <c r="Y33" s="39">
        <v>110</v>
      </c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</row>
    <row r="34" spans="1:37" ht="13.5" thickBot="1" x14ac:dyDescent="0.25">
      <c r="A34" s="40" t="s">
        <v>26</v>
      </c>
      <c r="B34" s="41">
        <f t="shared" ref="B34:W34" si="4">SUM(B33)</f>
        <v>1</v>
      </c>
      <c r="C34" s="41">
        <f t="shared" si="4"/>
        <v>110</v>
      </c>
      <c r="D34" s="41">
        <f t="shared" si="4"/>
        <v>1</v>
      </c>
      <c r="E34" s="41">
        <f t="shared" si="4"/>
        <v>110</v>
      </c>
      <c r="F34" s="41">
        <f t="shared" si="4"/>
        <v>1</v>
      </c>
      <c r="G34" s="41">
        <f t="shared" si="4"/>
        <v>110</v>
      </c>
      <c r="H34" s="41">
        <f t="shared" si="4"/>
        <v>1</v>
      </c>
      <c r="I34" s="41">
        <f t="shared" si="4"/>
        <v>110</v>
      </c>
      <c r="J34" s="41">
        <f t="shared" si="4"/>
        <v>1</v>
      </c>
      <c r="K34" s="41">
        <f t="shared" si="4"/>
        <v>110</v>
      </c>
      <c r="L34" s="41">
        <f t="shared" si="4"/>
        <v>1</v>
      </c>
      <c r="M34" s="41">
        <f t="shared" si="4"/>
        <v>110</v>
      </c>
      <c r="N34" s="41">
        <f t="shared" si="4"/>
        <v>1</v>
      </c>
      <c r="O34" s="41">
        <f t="shared" si="4"/>
        <v>110</v>
      </c>
      <c r="P34" s="41">
        <f t="shared" si="4"/>
        <v>1</v>
      </c>
      <c r="Q34" s="41">
        <f t="shared" si="4"/>
        <v>110</v>
      </c>
      <c r="R34" s="41">
        <f t="shared" si="4"/>
        <v>1</v>
      </c>
      <c r="S34" s="41">
        <f t="shared" si="4"/>
        <v>110</v>
      </c>
      <c r="T34" s="41">
        <f t="shared" si="4"/>
        <v>1</v>
      </c>
      <c r="U34" s="41">
        <f t="shared" si="4"/>
        <v>110</v>
      </c>
      <c r="V34" s="41">
        <f t="shared" si="4"/>
        <v>1</v>
      </c>
      <c r="W34" s="41">
        <f t="shared" si="4"/>
        <v>110</v>
      </c>
      <c r="X34" s="41">
        <f>SUM(X33)</f>
        <v>1</v>
      </c>
      <c r="Y34" s="41">
        <f>SUM(Y33)</f>
        <v>110</v>
      </c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</row>
    <row r="35" spans="1:37" x14ac:dyDescent="0.2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85"/>
      <c r="Z35" s="85"/>
    </row>
    <row r="36" spans="1:37" x14ac:dyDescent="0.2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Y36" s="85"/>
      <c r="Z36" s="85"/>
    </row>
    <row r="37" spans="1:37" x14ac:dyDescent="0.2">
      <c r="A37" s="110" t="s">
        <v>126</v>
      </c>
      <c r="B37" s="110"/>
      <c r="C37" s="110"/>
      <c r="D37" s="110"/>
      <c r="E37" s="42">
        <f>C13+C21+C28+C34</f>
        <v>4141</v>
      </c>
      <c r="F37" s="84"/>
      <c r="G37" s="108" t="s">
        <v>127</v>
      </c>
      <c r="H37" s="108"/>
      <c r="I37" s="108"/>
      <c r="J37" s="108"/>
      <c r="K37" s="84"/>
      <c r="L37" s="42">
        <f>B$13+B$21+B$28+B$34</f>
        <v>68</v>
      </c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85"/>
    </row>
    <row r="38" spans="1:37" x14ac:dyDescent="0.2">
      <c r="A38" s="110" t="s">
        <v>128</v>
      </c>
      <c r="B38" s="110"/>
      <c r="C38" s="110"/>
      <c r="D38" s="110"/>
      <c r="E38" s="42">
        <f>E13+E21+E28+E34</f>
        <v>4352</v>
      </c>
      <c r="F38" s="84"/>
      <c r="G38" s="108" t="s">
        <v>129</v>
      </c>
      <c r="H38" s="108"/>
      <c r="I38" s="108"/>
      <c r="J38" s="108"/>
      <c r="K38" s="84"/>
      <c r="L38" s="42">
        <f>D13+D21+D28+D34</f>
        <v>70</v>
      </c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85"/>
      <c r="Z38" s="85"/>
    </row>
    <row r="39" spans="1:37" x14ac:dyDescent="0.2">
      <c r="A39" s="110" t="s">
        <v>130</v>
      </c>
      <c r="B39" s="110"/>
      <c r="C39" s="110"/>
      <c r="D39" s="110"/>
      <c r="E39" s="42">
        <f>G13+G21+G28+G34</f>
        <v>4694</v>
      </c>
      <c r="F39" s="84"/>
      <c r="G39" s="108" t="s">
        <v>131</v>
      </c>
      <c r="H39" s="108"/>
      <c r="I39" s="108"/>
      <c r="J39" s="108"/>
      <c r="K39" s="84"/>
      <c r="L39" s="42">
        <f>F13+F21+F28+F34</f>
        <v>80</v>
      </c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85"/>
      <c r="Z39" s="85"/>
    </row>
    <row r="40" spans="1:37" x14ac:dyDescent="0.2">
      <c r="A40" s="110" t="s">
        <v>132</v>
      </c>
      <c r="B40" s="110"/>
      <c r="C40" s="110"/>
      <c r="D40" s="110"/>
      <c r="E40" s="42">
        <f>I13+I21+I28+I34</f>
        <v>4992</v>
      </c>
      <c r="F40" s="84"/>
      <c r="G40" s="108" t="s">
        <v>133</v>
      </c>
      <c r="H40" s="108"/>
      <c r="I40" s="108"/>
      <c r="J40" s="108"/>
      <c r="K40" s="84"/>
      <c r="L40" s="42">
        <f>H13+H21+H28+H34</f>
        <v>82</v>
      </c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85"/>
      <c r="Z40" s="85"/>
    </row>
    <row r="41" spans="1:37" x14ac:dyDescent="0.2">
      <c r="A41" s="110" t="s">
        <v>134</v>
      </c>
      <c r="B41" s="110"/>
      <c r="C41" s="110"/>
      <c r="D41" s="110"/>
      <c r="E41" s="42">
        <f>K13+K21+K28+K34</f>
        <v>5938</v>
      </c>
      <c r="F41" s="84"/>
      <c r="G41" s="108" t="s">
        <v>135</v>
      </c>
      <c r="H41" s="108"/>
      <c r="I41" s="108"/>
      <c r="J41" s="108"/>
      <c r="K41" s="84"/>
      <c r="L41" s="42">
        <f>J13+J21+J28+J34</f>
        <v>82</v>
      </c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85"/>
      <c r="Z41" s="85"/>
    </row>
    <row r="42" spans="1:37" x14ac:dyDescent="0.2">
      <c r="A42" s="110" t="s">
        <v>136</v>
      </c>
      <c r="B42" s="110"/>
      <c r="C42" s="110"/>
      <c r="D42" s="110"/>
      <c r="E42" s="42">
        <f>M13+M21+M28+M34</f>
        <v>6310</v>
      </c>
      <c r="F42" s="84"/>
      <c r="G42" s="108" t="s">
        <v>137</v>
      </c>
      <c r="H42" s="108"/>
      <c r="I42" s="108"/>
      <c r="J42" s="108"/>
      <c r="K42" s="84"/>
      <c r="L42" s="42">
        <f>L13+L21+L28+L34</f>
        <v>86</v>
      </c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85"/>
      <c r="Z42" s="85"/>
    </row>
    <row r="43" spans="1:37" x14ac:dyDescent="0.2">
      <c r="A43" s="110" t="s">
        <v>138</v>
      </c>
      <c r="B43" s="110"/>
      <c r="C43" s="110"/>
      <c r="D43" s="110"/>
      <c r="E43" s="42">
        <f>+O13+O21+O28+O34</f>
        <v>6702</v>
      </c>
      <c r="F43" s="84"/>
      <c r="G43" s="108" t="s">
        <v>139</v>
      </c>
      <c r="H43" s="108"/>
      <c r="I43" s="108"/>
      <c r="J43" s="108"/>
      <c r="K43" s="84"/>
      <c r="L43" s="42">
        <f>N13+N21+N28+N34</f>
        <v>80</v>
      </c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85"/>
      <c r="Z43" s="85"/>
    </row>
    <row r="44" spans="1:37" x14ac:dyDescent="0.2">
      <c r="A44" s="110" t="s">
        <v>140</v>
      </c>
      <c r="B44" s="110"/>
      <c r="C44" s="110"/>
      <c r="D44" s="110"/>
      <c r="E44" s="42">
        <f>Q13+Q21+Q28+Q34</f>
        <v>7614</v>
      </c>
      <c r="F44" s="84"/>
      <c r="G44" s="108" t="s">
        <v>141</v>
      </c>
      <c r="H44" s="108"/>
      <c r="I44" s="108"/>
      <c r="J44" s="108"/>
      <c r="K44" s="84"/>
      <c r="L44" s="42">
        <f>P13+P21+P28+P34</f>
        <v>79</v>
      </c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85"/>
      <c r="Z44" s="85"/>
    </row>
    <row r="45" spans="1:37" x14ac:dyDescent="0.2">
      <c r="A45" s="110" t="s">
        <v>142</v>
      </c>
      <c r="B45" s="110"/>
      <c r="C45" s="110"/>
      <c r="D45" s="110"/>
      <c r="E45" s="42">
        <f>S13+S21+S28+S34</f>
        <v>7830</v>
      </c>
      <c r="F45" s="84"/>
      <c r="G45" s="108" t="s">
        <v>143</v>
      </c>
      <c r="H45" s="108"/>
      <c r="I45" s="108"/>
      <c r="J45" s="108"/>
      <c r="K45" s="84"/>
      <c r="L45" s="42">
        <f>R13+R21+R28+R34</f>
        <v>79</v>
      </c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85"/>
      <c r="Z45" s="85"/>
    </row>
    <row r="46" spans="1:37" x14ac:dyDescent="0.2">
      <c r="A46" s="110" t="s">
        <v>144</v>
      </c>
      <c r="B46" s="110"/>
      <c r="C46" s="110"/>
      <c r="D46" s="110"/>
      <c r="E46" s="42">
        <f>U13+U21+U28+U34</f>
        <v>8895</v>
      </c>
      <c r="F46" s="84"/>
      <c r="G46" s="108" t="s">
        <v>145</v>
      </c>
      <c r="H46" s="108"/>
      <c r="I46" s="108"/>
      <c r="J46" s="108"/>
      <c r="K46" s="84"/>
      <c r="L46" s="42">
        <f>T13+T21+T28+T34</f>
        <v>85</v>
      </c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85"/>
      <c r="Z46" s="85"/>
    </row>
    <row r="47" spans="1:37" x14ac:dyDescent="0.2">
      <c r="A47" s="110" t="s">
        <v>146</v>
      </c>
      <c r="B47" s="110"/>
      <c r="C47" s="110"/>
      <c r="D47" s="110"/>
      <c r="E47" s="42">
        <f>W13+W21+W28+W34</f>
        <v>9197</v>
      </c>
      <c r="F47" s="84"/>
      <c r="G47" s="108" t="s">
        <v>147</v>
      </c>
      <c r="H47" s="108"/>
      <c r="I47" s="108"/>
      <c r="J47" s="108"/>
      <c r="K47" s="84"/>
      <c r="L47" s="42">
        <f>V13+V21+V28+V34</f>
        <v>87</v>
      </c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85"/>
      <c r="Z47" s="85"/>
    </row>
    <row r="48" spans="1:37" x14ac:dyDescent="0.2">
      <c r="A48" s="110" t="s">
        <v>201</v>
      </c>
      <c r="B48" s="110"/>
      <c r="C48" s="110"/>
      <c r="D48" s="110"/>
      <c r="E48" s="42">
        <f>Y13+Y1+Y28+Y34</f>
        <v>7350</v>
      </c>
      <c r="F48" s="84"/>
      <c r="G48" s="108" t="s">
        <v>210</v>
      </c>
      <c r="H48" s="108"/>
      <c r="I48" s="108"/>
      <c r="J48" s="108"/>
      <c r="K48" s="84"/>
      <c r="L48" s="42">
        <f>X13+X21+X28+X34</f>
        <v>89</v>
      </c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5"/>
      <c r="Z48" s="85"/>
    </row>
    <row r="49" spans="1:26" x14ac:dyDescent="0.2">
      <c r="A49" s="110" t="s">
        <v>202</v>
      </c>
      <c r="B49" s="110"/>
      <c r="C49" s="110"/>
      <c r="D49" s="110"/>
      <c r="E49" s="42">
        <f>AA13+AA21+AA28+AA34</f>
        <v>9143</v>
      </c>
      <c r="F49" s="84"/>
      <c r="G49" s="108" t="s">
        <v>211</v>
      </c>
      <c r="H49" s="108"/>
      <c r="I49" s="108"/>
      <c r="J49" s="108"/>
      <c r="K49" s="84"/>
      <c r="L49" s="42">
        <f>Z13+Z21+Z28+Z34</f>
        <v>116</v>
      </c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5"/>
      <c r="Z49" s="85"/>
    </row>
  </sheetData>
  <mergeCells count="117">
    <mergeCell ref="AH6:AI6"/>
    <mergeCell ref="AH16:AI16"/>
    <mergeCell ref="AH24:AI24"/>
    <mergeCell ref="AH31:AI31"/>
    <mergeCell ref="AJ6:AK6"/>
    <mergeCell ref="AJ16:AK16"/>
    <mergeCell ref="AJ24:AK24"/>
    <mergeCell ref="AJ31:AK31"/>
    <mergeCell ref="A47:D47"/>
    <mergeCell ref="G47:J47"/>
    <mergeCell ref="M47:W47"/>
    <mergeCell ref="A43:D43"/>
    <mergeCell ref="G43:J43"/>
    <mergeCell ref="M43:W43"/>
    <mergeCell ref="A44:D44"/>
    <mergeCell ref="G44:J44"/>
    <mergeCell ref="M44:W44"/>
    <mergeCell ref="A41:D41"/>
    <mergeCell ref="G41:J41"/>
    <mergeCell ref="M41:W41"/>
    <mergeCell ref="A42:D42"/>
    <mergeCell ref="G42:J42"/>
    <mergeCell ref="M42:W42"/>
    <mergeCell ref="A39:D39"/>
    <mergeCell ref="A48:D48"/>
    <mergeCell ref="G48:J48"/>
    <mergeCell ref="A49:D49"/>
    <mergeCell ref="G49:J49"/>
    <mergeCell ref="A45:D45"/>
    <mergeCell ref="G45:J45"/>
    <mergeCell ref="M45:W45"/>
    <mergeCell ref="A46:D46"/>
    <mergeCell ref="G46:J46"/>
    <mergeCell ref="M46:W46"/>
    <mergeCell ref="G39:J39"/>
    <mergeCell ref="M39:W39"/>
    <mergeCell ref="A40:D40"/>
    <mergeCell ref="G40:J40"/>
    <mergeCell ref="M40:W40"/>
    <mergeCell ref="A35:W35"/>
    <mergeCell ref="A36:W36"/>
    <mergeCell ref="A37:D37"/>
    <mergeCell ref="G37:J37"/>
    <mergeCell ref="M37:W37"/>
    <mergeCell ref="A38:D38"/>
    <mergeCell ref="G38:J38"/>
    <mergeCell ref="M38:W38"/>
    <mergeCell ref="L31:M31"/>
    <mergeCell ref="N31:O31"/>
    <mergeCell ref="P31:Q31"/>
    <mergeCell ref="R31:S31"/>
    <mergeCell ref="T31:U31"/>
    <mergeCell ref="V31:W31"/>
    <mergeCell ref="A31:A32"/>
    <mergeCell ref="B31:C31"/>
    <mergeCell ref="D31:E31"/>
    <mergeCell ref="F31:G31"/>
    <mergeCell ref="H31:I31"/>
    <mergeCell ref="J31:K31"/>
    <mergeCell ref="T24:U24"/>
    <mergeCell ref="V24:W24"/>
    <mergeCell ref="A29:W29"/>
    <mergeCell ref="A30:W30"/>
    <mergeCell ref="A22:W22"/>
    <mergeCell ref="A23:W23"/>
    <mergeCell ref="A24:A25"/>
    <mergeCell ref="B24:C24"/>
    <mergeCell ref="D24:E24"/>
    <mergeCell ref="F24:G24"/>
    <mergeCell ref="H24:I24"/>
    <mergeCell ref="J24:K24"/>
    <mergeCell ref="L24:M24"/>
    <mergeCell ref="N24:O24"/>
    <mergeCell ref="H16:I16"/>
    <mergeCell ref="J16:K16"/>
    <mergeCell ref="H6:I6"/>
    <mergeCell ref="J6:K6"/>
    <mergeCell ref="L6:M6"/>
    <mergeCell ref="N6:O6"/>
    <mergeCell ref="P6:Q6"/>
    <mergeCell ref="R6:S6"/>
    <mergeCell ref="P24:Q24"/>
    <mergeCell ref="R24:S24"/>
    <mergeCell ref="X6:Y6"/>
    <mergeCell ref="X16:Y16"/>
    <mergeCell ref="X24:Y24"/>
    <mergeCell ref="X31:Y31"/>
    <mergeCell ref="A4:W4"/>
    <mergeCell ref="A5:W5"/>
    <mergeCell ref="A6:A7"/>
    <mergeCell ref="B6:C6"/>
    <mergeCell ref="D6:E6"/>
    <mergeCell ref="F6:G6"/>
    <mergeCell ref="L16:M16"/>
    <mergeCell ref="N16:O16"/>
    <mergeCell ref="P16:Q16"/>
    <mergeCell ref="R16:S16"/>
    <mergeCell ref="T16:U16"/>
    <mergeCell ref="V16:W16"/>
    <mergeCell ref="T6:U6"/>
    <mergeCell ref="V6:W6"/>
    <mergeCell ref="A14:W14"/>
    <mergeCell ref="A15:W15"/>
    <mergeCell ref="A16:A17"/>
    <mergeCell ref="B16:C16"/>
    <mergeCell ref="D16:E16"/>
    <mergeCell ref="F16:G16"/>
    <mergeCell ref="AD6:AE6"/>
    <mergeCell ref="AB6:AC6"/>
    <mergeCell ref="Z6:AA6"/>
    <mergeCell ref="Z16:AA16"/>
    <mergeCell ref="Z24:AA24"/>
    <mergeCell ref="Z31:AA31"/>
    <mergeCell ref="AF6:AG6"/>
    <mergeCell ref="AF16:AG16"/>
    <mergeCell ref="AF24:AG24"/>
    <mergeCell ref="AF31:AG31"/>
  </mergeCells>
  <phoneticPr fontId="8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8"/>
  <sheetViews>
    <sheetView tabSelected="1" zoomScaleNormal="100" workbookViewId="0">
      <pane xSplit="2" ySplit="8" topLeftCell="C184" activePane="bottomRight" state="frozen"/>
      <selection pane="topRight" activeCell="B1" sqref="B1"/>
      <selection pane="bottomLeft" activeCell="A10" sqref="A10"/>
      <selection pane="bottomRight" activeCell="B197" sqref="B197"/>
    </sheetView>
  </sheetViews>
  <sheetFormatPr baseColWidth="10" defaultRowHeight="12.75" x14ac:dyDescent="0.2"/>
  <cols>
    <col min="1" max="1" width="27.28515625" customWidth="1"/>
    <col min="6" max="6" width="14" customWidth="1"/>
    <col min="9" max="10" width="11.5703125" bestFit="1" customWidth="1"/>
    <col min="11" max="11" width="12.140625" bestFit="1" customWidth="1"/>
    <col min="12" max="12" width="13.7109375" customWidth="1"/>
    <col min="13" max="13" width="14.28515625" customWidth="1"/>
    <col min="257" max="257" width="39.28515625" customWidth="1"/>
    <col min="262" max="262" width="14" customWidth="1"/>
    <col min="265" max="266" width="11.5703125" bestFit="1" customWidth="1"/>
    <col min="267" max="267" width="12.140625" bestFit="1" customWidth="1"/>
    <col min="268" max="268" width="13.7109375" customWidth="1"/>
    <col min="269" max="269" width="14.28515625" customWidth="1"/>
    <col min="513" max="513" width="39.28515625" customWidth="1"/>
    <col min="518" max="518" width="14" customWidth="1"/>
    <col min="521" max="522" width="11.5703125" bestFit="1" customWidth="1"/>
    <col min="523" max="523" width="12.140625" bestFit="1" customWidth="1"/>
    <col min="524" max="524" width="13.7109375" customWidth="1"/>
    <col min="525" max="525" width="14.28515625" customWidth="1"/>
    <col min="769" max="769" width="39.28515625" customWidth="1"/>
    <col min="774" max="774" width="14" customWidth="1"/>
    <col min="777" max="778" width="11.5703125" bestFit="1" customWidth="1"/>
    <col min="779" max="779" width="12.140625" bestFit="1" customWidth="1"/>
    <col min="780" max="780" width="13.7109375" customWidth="1"/>
    <col min="781" max="781" width="14.28515625" customWidth="1"/>
    <col min="1025" max="1025" width="39.28515625" customWidth="1"/>
    <col min="1030" max="1030" width="14" customWidth="1"/>
    <col min="1033" max="1034" width="11.5703125" bestFit="1" customWidth="1"/>
    <col min="1035" max="1035" width="12.140625" bestFit="1" customWidth="1"/>
    <col min="1036" max="1036" width="13.7109375" customWidth="1"/>
    <col min="1037" max="1037" width="14.28515625" customWidth="1"/>
    <col min="1281" max="1281" width="39.28515625" customWidth="1"/>
    <col min="1286" max="1286" width="14" customWidth="1"/>
    <col min="1289" max="1290" width="11.5703125" bestFit="1" customWidth="1"/>
    <col min="1291" max="1291" width="12.140625" bestFit="1" customWidth="1"/>
    <col min="1292" max="1292" width="13.7109375" customWidth="1"/>
    <col min="1293" max="1293" width="14.28515625" customWidth="1"/>
    <col min="1537" max="1537" width="39.28515625" customWidth="1"/>
    <col min="1542" max="1542" width="14" customWidth="1"/>
    <col min="1545" max="1546" width="11.5703125" bestFit="1" customWidth="1"/>
    <col min="1547" max="1547" width="12.140625" bestFit="1" customWidth="1"/>
    <col min="1548" max="1548" width="13.7109375" customWidth="1"/>
    <col min="1549" max="1549" width="14.28515625" customWidth="1"/>
    <col min="1793" max="1793" width="39.28515625" customWidth="1"/>
    <col min="1798" max="1798" width="14" customWidth="1"/>
    <col min="1801" max="1802" width="11.5703125" bestFit="1" customWidth="1"/>
    <col min="1803" max="1803" width="12.140625" bestFit="1" customWidth="1"/>
    <col min="1804" max="1804" width="13.7109375" customWidth="1"/>
    <col min="1805" max="1805" width="14.28515625" customWidth="1"/>
    <col min="2049" max="2049" width="39.28515625" customWidth="1"/>
    <col min="2054" max="2054" width="14" customWidth="1"/>
    <col min="2057" max="2058" width="11.5703125" bestFit="1" customWidth="1"/>
    <col min="2059" max="2059" width="12.140625" bestFit="1" customWidth="1"/>
    <col min="2060" max="2060" width="13.7109375" customWidth="1"/>
    <col min="2061" max="2061" width="14.28515625" customWidth="1"/>
    <col min="2305" max="2305" width="39.28515625" customWidth="1"/>
    <col min="2310" max="2310" width="14" customWidth="1"/>
    <col min="2313" max="2314" width="11.5703125" bestFit="1" customWidth="1"/>
    <col min="2315" max="2315" width="12.140625" bestFit="1" customWidth="1"/>
    <col min="2316" max="2316" width="13.7109375" customWidth="1"/>
    <col min="2317" max="2317" width="14.28515625" customWidth="1"/>
    <col min="2561" max="2561" width="39.28515625" customWidth="1"/>
    <col min="2566" max="2566" width="14" customWidth="1"/>
    <col min="2569" max="2570" width="11.5703125" bestFit="1" customWidth="1"/>
    <col min="2571" max="2571" width="12.140625" bestFit="1" customWidth="1"/>
    <col min="2572" max="2572" width="13.7109375" customWidth="1"/>
    <col min="2573" max="2573" width="14.28515625" customWidth="1"/>
    <col min="2817" max="2817" width="39.28515625" customWidth="1"/>
    <col min="2822" max="2822" width="14" customWidth="1"/>
    <col min="2825" max="2826" width="11.5703125" bestFit="1" customWidth="1"/>
    <col min="2827" max="2827" width="12.140625" bestFit="1" customWidth="1"/>
    <col min="2828" max="2828" width="13.7109375" customWidth="1"/>
    <col min="2829" max="2829" width="14.28515625" customWidth="1"/>
    <col min="3073" max="3073" width="39.28515625" customWidth="1"/>
    <col min="3078" max="3078" width="14" customWidth="1"/>
    <col min="3081" max="3082" width="11.5703125" bestFit="1" customWidth="1"/>
    <col min="3083" max="3083" width="12.140625" bestFit="1" customWidth="1"/>
    <col min="3084" max="3084" width="13.7109375" customWidth="1"/>
    <col min="3085" max="3085" width="14.28515625" customWidth="1"/>
    <col min="3329" max="3329" width="39.28515625" customWidth="1"/>
    <col min="3334" max="3334" width="14" customWidth="1"/>
    <col min="3337" max="3338" width="11.5703125" bestFit="1" customWidth="1"/>
    <col min="3339" max="3339" width="12.140625" bestFit="1" customWidth="1"/>
    <col min="3340" max="3340" width="13.7109375" customWidth="1"/>
    <col min="3341" max="3341" width="14.28515625" customWidth="1"/>
    <col min="3585" max="3585" width="39.28515625" customWidth="1"/>
    <col min="3590" max="3590" width="14" customWidth="1"/>
    <col min="3593" max="3594" width="11.5703125" bestFit="1" customWidth="1"/>
    <col min="3595" max="3595" width="12.140625" bestFit="1" customWidth="1"/>
    <col min="3596" max="3596" width="13.7109375" customWidth="1"/>
    <col min="3597" max="3597" width="14.28515625" customWidth="1"/>
    <col min="3841" max="3841" width="39.28515625" customWidth="1"/>
    <col min="3846" max="3846" width="14" customWidth="1"/>
    <col min="3849" max="3850" width="11.5703125" bestFit="1" customWidth="1"/>
    <col min="3851" max="3851" width="12.140625" bestFit="1" customWidth="1"/>
    <col min="3852" max="3852" width="13.7109375" customWidth="1"/>
    <col min="3853" max="3853" width="14.28515625" customWidth="1"/>
    <col min="4097" max="4097" width="39.28515625" customWidth="1"/>
    <col min="4102" max="4102" width="14" customWidth="1"/>
    <col min="4105" max="4106" width="11.5703125" bestFit="1" customWidth="1"/>
    <col min="4107" max="4107" width="12.140625" bestFit="1" customWidth="1"/>
    <col min="4108" max="4108" width="13.7109375" customWidth="1"/>
    <col min="4109" max="4109" width="14.28515625" customWidth="1"/>
    <col min="4353" max="4353" width="39.28515625" customWidth="1"/>
    <col min="4358" max="4358" width="14" customWidth="1"/>
    <col min="4361" max="4362" width="11.5703125" bestFit="1" customWidth="1"/>
    <col min="4363" max="4363" width="12.140625" bestFit="1" customWidth="1"/>
    <col min="4364" max="4364" width="13.7109375" customWidth="1"/>
    <col min="4365" max="4365" width="14.28515625" customWidth="1"/>
    <col min="4609" max="4609" width="39.28515625" customWidth="1"/>
    <col min="4614" max="4614" width="14" customWidth="1"/>
    <col min="4617" max="4618" width="11.5703125" bestFit="1" customWidth="1"/>
    <col min="4619" max="4619" width="12.140625" bestFit="1" customWidth="1"/>
    <col min="4620" max="4620" width="13.7109375" customWidth="1"/>
    <col min="4621" max="4621" width="14.28515625" customWidth="1"/>
    <col min="4865" max="4865" width="39.28515625" customWidth="1"/>
    <col min="4870" max="4870" width="14" customWidth="1"/>
    <col min="4873" max="4874" width="11.5703125" bestFit="1" customWidth="1"/>
    <col min="4875" max="4875" width="12.140625" bestFit="1" customWidth="1"/>
    <col min="4876" max="4876" width="13.7109375" customWidth="1"/>
    <col min="4877" max="4877" width="14.28515625" customWidth="1"/>
    <col min="5121" max="5121" width="39.28515625" customWidth="1"/>
    <col min="5126" max="5126" width="14" customWidth="1"/>
    <col min="5129" max="5130" width="11.5703125" bestFit="1" customWidth="1"/>
    <col min="5131" max="5131" width="12.140625" bestFit="1" customWidth="1"/>
    <col min="5132" max="5132" width="13.7109375" customWidth="1"/>
    <col min="5133" max="5133" width="14.28515625" customWidth="1"/>
    <col min="5377" max="5377" width="39.28515625" customWidth="1"/>
    <col min="5382" max="5382" width="14" customWidth="1"/>
    <col min="5385" max="5386" width="11.5703125" bestFit="1" customWidth="1"/>
    <col min="5387" max="5387" width="12.140625" bestFit="1" customWidth="1"/>
    <col min="5388" max="5388" width="13.7109375" customWidth="1"/>
    <col min="5389" max="5389" width="14.28515625" customWidth="1"/>
    <col min="5633" max="5633" width="39.28515625" customWidth="1"/>
    <col min="5638" max="5638" width="14" customWidth="1"/>
    <col min="5641" max="5642" width="11.5703125" bestFit="1" customWidth="1"/>
    <col min="5643" max="5643" width="12.140625" bestFit="1" customWidth="1"/>
    <col min="5644" max="5644" width="13.7109375" customWidth="1"/>
    <col min="5645" max="5645" width="14.28515625" customWidth="1"/>
    <col min="5889" max="5889" width="39.28515625" customWidth="1"/>
    <col min="5894" max="5894" width="14" customWidth="1"/>
    <col min="5897" max="5898" width="11.5703125" bestFit="1" customWidth="1"/>
    <col min="5899" max="5899" width="12.140625" bestFit="1" customWidth="1"/>
    <col min="5900" max="5900" width="13.7109375" customWidth="1"/>
    <col min="5901" max="5901" width="14.28515625" customWidth="1"/>
    <col min="6145" max="6145" width="39.28515625" customWidth="1"/>
    <col min="6150" max="6150" width="14" customWidth="1"/>
    <col min="6153" max="6154" width="11.5703125" bestFit="1" customWidth="1"/>
    <col min="6155" max="6155" width="12.140625" bestFit="1" customWidth="1"/>
    <col min="6156" max="6156" width="13.7109375" customWidth="1"/>
    <col min="6157" max="6157" width="14.28515625" customWidth="1"/>
    <col min="6401" max="6401" width="39.28515625" customWidth="1"/>
    <col min="6406" max="6406" width="14" customWidth="1"/>
    <col min="6409" max="6410" width="11.5703125" bestFit="1" customWidth="1"/>
    <col min="6411" max="6411" width="12.140625" bestFit="1" customWidth="1"/>
    <col min="6412" max="6412" width="13.7109375" customWidth="1"/>
    <col min="6413" max="6413" width="14.28515625" customWidth="1"/>
    <col min="6657" max="6657" width="39.28515625" customWidth="1"/>
    <col min="6662" max="6662" width="14" customWidth="1"/>
    <col min="6665" max="6666" width="11.5703125" bestFit="1" customWidth="1"/>
    <col min="6667" max="6667" width="12.140625" bestFit="1" customWidth="1"/>
    <col min="6668" max="6668" width="13.7109375" customWidth="1"/>
    <col min="6669" max="6669" width="14.28515625" customWidth="1"/>
    <col min="6913" max="6913" width="39.28515625" customWidth="1"/>
    <col min="6918" max="6918" width="14" customWidth="1"/>
    <col min="6921" max="6922" width="11.5703125" bestFit="1" customWidth="1"/>
    <col min="6923" max="6923" width="12.140625" bestFit="1" customWidth="1"/>
    <col min="6924" max="6924" width="13.7109375" customWidth="1"/>
    <col min="6925" max="6925" width="14.28515625" customWidth="1"/>
    <col min="7169" max="7169" width="39.28515625" customWidth="1"/>
    <col min="7174" max="7174" width="14" customWidth="1"/>
    <col min="7177" max="7178" width="11.5703125" bestFit="1" customWidth="1"/>
    <col min="7179" max="7179" width="12.140625" bestFit="1" customWidth="1"/>
    <col min="7180" max="7180" width="13.7109375" customWidth="1"/>
    <col min="7181" max="7181" width="14.28515625" customWidth="1"/>
    <col min="7425" max="7425" width="39.28515625" customWidth="1"/>
    <col min="7430" max="7430" width="14" customWidth="1"/>
    <col min="7433" max="7434" width="11.5703125" bestFit="1" customWidth="1"/>
    <col min="7435" max="7435" width="12.140625" bestFit="1" customWidth="1"/>
    <col min="7436" max="7436" width="13.7109375" customWidth="1"/>
    <col min="7437" max="7437" width="14.28515625" customWidth="1"/>
    <col min="7681" max="7681" width="39.28515625" customWidth="1"/>
    <col min="7686" max="7686" width="14" customWidth="1"/>
    <col min="7689" max="7690" width="11.5703125" bestFit="1" customWidth="1"/>
    <col min="7691" max="7691" width="12.140625" bestFit="1" customWidth="1"/>
    <col min="7692" max="7692" width="13.7109375" customWidth="1"/>
    <col min="7693" max="7693" width="14.28515625" customWidth="1"/>
    <col min="7937" max="7937" width="39.28515625" customWidth="1"/>
    <col min="7942" max="7942" width="14" customWidth="1"/>
    <col min="7945" max="7946" width="11.5703125" bestFit="1" customWidth="1"/>
    <col min="7947" max="7947" width="12.140625" bestFit="1" customWidth="1"/>
    <col min="7948" max="7948" width="13.7109375" customWidth="1"/>
    <col min="7949" max="7949" width="14.28515625" customWidth="1"/>
    <col min="8193" max="8193" width="39.28515625" customWidth="1"/>
    <col min="8198" max="8198" width="14" customWidth="1"/>
    <col min="8201" max="8202" width="11.5703125" bestFit="1" customWidth="1"/>
    <col min="8203" max="8203" width="12.140625" bestFit="1" customWidth="1"/>
    <col min="8204" max="8204" width="13.7109375" customWidth="1"/>
    <col min="8205" max="8205" width="14.28515625" customWidth="1"/>
    <col min="8449" max="8449" width="39.28515625" customWidth="1"/>
    <col min="8454" max="8454" width="14" customWidth="1"/>
    <col min="8457" max="8458" width="11.5703125" bestFit="1" customWidth="1"/>
    <col min="8459" max="8459" width="12.140625" bestFit="1" customWidth="1"/>
    <col min="8460" max="8460" width="13.7109375" customWidth="1"/>
    <col min="8461" max="8461" width="14.28515625" customWidth="1"/>
    <col min="8705" max="8705" width="39.28515625" customWidth="1"/>
    <col min="8710" max="8710" width="14" customWidth="1"/>
    <col min="8713" max="8714" width="11.5703125" bestFit="1" customWidth="1"/>
    <col min="8715" max="8715" width="12.140625" bestFit="1" customWidth="1"/>
    <col min="8716" max="8716" width="13.7109375" customWidth="1"/>
    <col min="8717" max="8717" width="14.28515625" customWidth="1"/>
    <col min="8961" max="8961" width="39.28515625" customWidth="1"/>
    <col min="8966" max="8966" width="14" customWidth="1"/>
    <col min="8969" max="8970" width="11.5703125" bestFit="1" customWidth="1"/>
    <col min="8971" max="8971" width="12.140625" bestFit="1" customWidth="1"/>
    <col min="8972" max="8972" width="13.7109375" customWidth="1"/>
    <col min="8973" max="8973" width="14.28515625" customWidth="1"/>
    <col min="9217" max="9217" width="39.28515625" customWidth="1"/>
    <col min="9222" max="9222" width="14" customWidth="1"/>
    <col min="9225" max="9226" width="11.5703125" bestFit="1" customWidth="1"/>
    <col min="9227" max="9227" width="12.140625" bestFit="1" customWidth="1"/>
    <col min="9228" max="9228" width="13.7109375" customWidth="1"/>
    <col min="9229" max="9229" width="14.28515625" customWidth="1"/>
    <col min="9473" max="9473" width="39.28515625" customWidth="1"/>
    <col min="9478" max="9478" width="14" customWidth="1"/>
    <col min="9481" max="9482" width="11.5703125" bestFit="1" customWidth="1"/>
    <col min="9483" max="9483" width="12.140625" bestFit="1" customWidth="1"/>
    <col min="9484" max="9484" width="13.7109375" customWidth="1"/>
    <col min="9485" max="9485" width="14.28515625" customWidth="1"/>
    <col min="9729" max="9729" width="39.28515625" customWidth="1"/>
    <col min="9734" max="9734" width="14" customWidth="1"/>
    <col min="9737" max="9738" width="11.5703125" bestFit="1" customWidth="1"/>
    <col min="9739" max="9739" width="12.140625" bestFit="1" customWidth="1"/>
    <col min="9740" max="9740" width="13.7109375" customWidth="1"/>
    <col min="9741" max="9741" width="14.28515625" customWidth="1"/>
    <col min="9985" max="9985" width="39.28515625" customWidth="1"/>
    <col min="9990" max="9990" width="14" customWidth="1"/>
    <col min="9993" max="9994" width="11.5703125" bestFit="1" customWidth="1"/>
    <col min="9995" max="9995" width="12.140625" bestFit="1" customWidth="1"/>
    <col min="9996" max="9996" width="13.7109375" customWidth="1"/>
    <col min="9997" max="9997" width="14.28515625" customWidth="1"/>
    <col min="10241" max="10241" width="39.28515625" customWidth="1"/>
    <col min="10246" max="10246" width="14" customWidth="1"/>
    <col min="10249" max="10250" width="11.5703125" bestFit="1" customWidth="1"/>
    <col min="10251" max="10251" width="12.140625" bestFit="1" customWidth="1"/>
    <col min="10252" max="10252" width="13.7109375" customWidth="1"/>
    <col min="10253" max="10253" width="14.28515625" customWidth="1"/>
    <col min="10497" max="10497" width="39.28515625" customWidth="1"/>
    <col min="10502" max="10502" width="14" customWidth="1"/>
    <col min="10505" max="10506" width="11.5703125" bestFit="1" customWidth="1"/>
    <col min="10507" max="10507" width="12.140625" bestFit="1" customWidth="1"/>
    <col min="10508" max="10508" width="13.7109375" customWidth="1"/>
    <col min="10509" max="10509" width="14.28515625" customWidth="1"/>
    <col min="10753" max="10753" width="39.28515625" customWidth="1"/>
    <col min="10758" max="10758" width="14" customWidth="1"/>
    <col min="10761" max="10762" width="11.5703125" bestFit="1" customWidth="1"/>
    <col min="10763" max="10763" width="12.140625" bestFit="1" customWidth="1"/>
    <col min="10764" max="10764" width="13.7109375" customWidth="1"/>
    <col min="10765" max="10765" width="14.28515625" customWidth="1"/>
    <col min="11009" max="11009" width="39.28515625" customWidth="1"/>
    <col min="11014" max="11014" width="14" customWidth="1"/>
    <col min="11017" max="11018" width="11.5703125" bestFit="1" customWidth="1"/>
    <col min="11019" max="11019" width="12.140625" bestFit="1" customWidth="1"/>
    <col min="11020" max="11020" width="13.7109375" customWidth="1"/>
    <col min="11021" max="11021" width="14.28515625" customWidth="1"/>
    <col min="11265" max="11265" width="39.28515625" customWidth="1"/>
    <col min="11270" max="11270" width="14" customWidth="1"/>
    <col min="11273" max="11274" width="11.5703125" bestFit="1" customWidth="1"/>
    <col min="11275" max="11275" width="12.140625" bestFit="1" customWidth="1"/>
    <col min="11276" max="11276" width="13.7109375" customWidth="1"/>
    <col min="11277" max="11277" width="14.28515625" customWidth="1"/>
    <col min="11521" max="11521" width="39.28515625" customWidth="1"/>
    <col min="11526" max="11526" width="14" customWidth="1"/>
    <col min="11529" max="11530" width="11.5703125" bestFit="1" customWidth="1"/>
    <col min="11531" max="11531" width="12.140625" bestFit="1" customWidth="1"/>
    <col min="11532" max="11532" width="13.7109375" customWidth="1"/>
    <col min="11533" max="11533" width="14.28515625" customWidth="1"/>
    <col min="11777" max="11777" width="39.28515625" customWidth="1"/>
    <col min="11782" max="11782" width="14" customWidth="1"/>
    <col min="11785" max="11786" width="11.5703125" bestFit="1" customWidth="1"/>
    <col min="11787" max="11787" width="12.140625" bestFit="1" customWidth="1"/>
    <col min="11788" max="11788" width="13.7109375" customWidth="1"/>
    <col min="11789" max="11789" width="14.28515625" customWidth="1"/>
    <col min="12033" max="12033" width="39.28515625" customWidth="1"/>
    <col min="12038" max="12038" width="14" customWidth="1"/>
    <col min="12041" max="12042" width="11.5703125" bestFit="1" customWidth="1"/>
    <col min="12043" max="12043" width="12.140625" bestFit="1" customWidth="1"/>
    <col min="12044" max="12044" width="13.7109375" customWidth="1"/>
    <col min="12045" max="12045" width="14.28515625" customWidth="1"/>
    <col min="12289" max="12289" width="39.28515625" customWidth="1"/>
    <col min="12294" max="12294" width="14" customWidth="1"/>
    <col min="12297" max="12298" width="11.5703125" bestFit="1" customWidth="1"/>
    <col min="12299" max="12299" width="12.140625" bestFit="1" customWidth="1"/>
    <col min="12300" max="12300" width="13.7109375" customWidth="1"/>
    <col min="12301" max="12301" width="14.28515625" customWidth="1"/>
    <col min="12545" max="12545" width="39.28515625" customWidth="1"/>
    <col min="12550" max="12550" width="14" customWidth="1"/>
    <col min="12553" max="12554" width="11.5703125" bestFit="1" customWidth="1"/>
    <col min="12555" max="12555" width="12.140625" bestFit="1" customWidth="1"/>
    <col min="12556" max="12556" width="13.7109375" customWidth="1"/>
    <col min="12557" max="12557" width="14.28515625" customWidth="1"/>
    <col min="12801" max="12801" width="39.28515625" customWidth="1"/>
    <col min="12806" max="12806" width="14" customWidth="1"/>
    <col min="12809" max="12810" width="11.5703125" bestFit="1" customWidth="1"/>
    <col min="12811" max="12811" width="12.140625" bestFit="1" customWidth="1"/>
    <col min="12812" max="12812" width="13.7109375" customWidth="1"/>
    <col min="12813" max="12813" width="14.28515625" customWidth="1"/>
    <col min="13057" max="13057" width="39.28515625" customWidth="1"/>
    <col min="13062" max="13062" width="14" customWidth="1"/>
    <col min="13065" max="13066" width="11.5703125" bestFit="1" customWidth="1"/>
    <col min="13067" max="13067" width="12.140625" bestFit="1" customWidth="1"/>
    <col min="13068" max="13068" width="13.7109375" customWidth="1"/>
    <col min="13069" max="13069" width="14.28515625" customWidth="1"/>
    <col min="13313" max="13313" width="39.28515625" customWidth="1"/>
    <col min="13318" max="13318" width="14" customWidth="1"/>
    <col min="13321" max="13322" width="11.5703125" bestFit="1" customWidth="1"/>
    <col min="13323" max="13323" width="12.140625" bestFit="1" customWidth="1"/>
    <col min="13324" max="13324" width="13.7109375" customWidth="1"/>
    <col min="13325" max="13325" width="14.28515625" customWidth="1"/>
    <col min="13569" max="13569" width="39.28515625" customWidth="1"/>
    <col min="13574" max="13574" width="14" customWidth="1"/>
    <col min="13577" max="13578" width="11.5703125" bestFit="1" customWidth="1"/>
    <col min="13579" max="13579" width="12.140625" bestFit="1" customWidth="1"/>
    <col min="13580" max="13580" width="13.7109375" customWidth="1"/>
    <col min="13581" max="13581" width="14.28515625" customWidth="1"/>
    <col min="13825" max="13825" width="39.28515625" customWidth="1"/>
    <col min="13830" max="13830" width="14" customWidth="1"/>
    <col min="13833" max="13834" width="11.5703125" bestFit="1" customWidth="1"/>
    <col min="13835" max="13835" width="12.140625" bestFit="1" customWidth="1"/>
    <col min="13836" max="13836" width="13.7109375" customWidth="1"/>
    <col min="13837" max="13837" width="14.28515625" customWidth="1"/>
    <col min="14081" max="14081" width="39.28515625" customWidth="1"/>
    <col min="14086" max="14086" width="14" customWidth="1"/>
    <col min="14089" max="14090" width="11.5703125" bestFit="1" customWidth="1"/>
    <col min="14091" max="14091" width="12.140625" bestFit="1" customWidth="1"/>
    <col min="14092" max="14092" width="13.7109375" customWidth="1"/>
    <col min="14093" max="14093" width="14.28515625" customWidth="1"/>
    <col min="14337" max="14337" width="39.28515625" customWidth="1"/>
    <col min="14342" max="14342" width="14" customWidth="1"/>
    <col min="14345" max="14346" width="11.5703125" bestFit="1" customWidth="1"/>
    <col min="14347" max="14347" width="12.140625" bestFit="1" customWidth="1"/>
    <col min="14348" max="14348" width="13.7109375" customWidth="1"/>
    <col min="14349" max="14349" width="14.28515625" customWidth="1"/>
    <col min="14593" max="14593" width="39.28515625" customWidth="1"/>
    <col min="14598" max="14598" width="14" customWidth="1"/>
    <col min="14601" max="14602" width="11.5703125" bestFit="1" customWidth="1"/>
    <col min="14603" max="14603" width="12.140625" bestFit="1" customWidth="1"/>
    <col min="14604" max="14604" width="13.7109375" customWidth="1"/>
    <col min="14605" max="14605" width="14.28515625" customWidth="1"/>
    <col min="14849" max="14849" width="39.28515625" customWidth="1"/>
    <col min="14854" max="14854" width="14" customWidth="1"/>
    <col min="14857" max="14858" width="11.5703125" bestFit="1" customWidth="1"/>
    <col min="14859" max="14859" width="12.140625" bestFit="1" customWidth="1"/>
    <col min="14860" max="14860" width="13.7109375" customWidth="1"/>
    <col min="14861" max="14861" width="14.28515625" customWidth="1"/>
    <col min="15105" max="15105" width="39.28515625" customWidth="1"/>
    <col min="15110" max="15110" width="14" customWidth="1"/>
    <col min="15113" max="15114" width="11.5703125" bestFit="1" customWidth="1"/>
    <col min="15115" max="15115" width="12.140625" bestFit="1" customWidth="1"/>
    <col min="15116" max="15116" width="13.7109375" customWidth="1"/>
    <col min="15117" max="15117" width="14.28515625" customWidth="1"/>
    <col min="15361" max="15361" width="39.28515625" customWidth="1"/>
    <col min="15366" max="15366" width="14" customWidth="1"/>
    <col min="15369" max="15370" width="11.5703125" bestFit="1" customWidth="1"/>
    <col min="15371" max="15371" width="12.140625" bestFit="1" customWidth="1"/>
    <col min="15372" max="15372" width="13.7109375" customWidth="1"/>
    <col min="15373" max="15373" width="14.28515625" customWidth="1"/>
    <col min="15617" max="15617" width="39.28515625" customWidth="1"/>
    <col min="15622" max="15622" width="14" customWidth="1"/>
    <col min="15625" max="15626" width="11.5703125" bestFit="1" customWidth="1"/>
    <col min="15627" max="15627" width="12.140625" bestFit="1" customWidth="1"/>
    <col min="15628" max="15628" width="13.7109375" customWidth="1"/>
    <col min="15629" max="15629" width="14.28515625" customWidth="1"/>
    <col min="15873" max="15873" width="39.28515625" customWidth="1"/>
    <col min="15878" max="15878" width="14" customWidth="1"/>
    <col min="15881" max="15882" width="11.5703125" bestFit="1" customWidth="1"/>
    <col min="15883" max="15883" width="12.140625" bestFit="1" customWidth="1"/>
    <col min="15884" max="15884" width="13.7109375" customWidth="1"/>
    <col min="15885" max="15885" width="14.28515625" customWidth="1"/>
    <col min="16129" max="16129" width="39.28515625" customWidth="1"/>
    <col min="16134" max="16134" width="14" customWidth="1"/>
    <col min="16137" max="16138" width="11.5703125" bestFit="1" customWidth="1"/>
    <col min="16139" max="16139" width="12.140625" bestFit="1" customWidth="1"/>
    <col min="16140" max="16140" width="13.7109375" customWidth="1"/>
    <col min="16141" max="16141" width="14.28515625" customWidth="1"/>
  </cols>
  <sheetData>
    <row r="1" spans="1:15" ht="38.25" x14ac:dyDescent="0.2">
      <c r="A1" s="51" t="s">
        <v>179</v>
      </c>
      <c r="B1" s="9"/>
      <c r="C1" s="9"/>
      <c r="D1" s="9"/>
      <c r="E1" s="9"/>
    </row>
    <row r="2" spans="1:15" ht="76.5" x14ac:dyDescent="0.2">
      <c r="A2" s="51" t="s">
        <v>188</v>
      </c>
      <c r="B2" s="9"/>
      <c r="C2" s="9"/>
      <c r="D2" s="9"/>
      <c r="E2" s="9"/>
    </row>
    <row r="3" spans="1:15" ht="26.25" customHeight="1" x14ac:dyDescent="0.2">
      <c r="A3" s="74" t="s">
        <v>183</v>
      </c>
      <c r="B3" s="91" t="s">
        <v>217</v>
      </c>
    </row>
    <row r="4" spans="1:15" x14ac:dyDescent="0.2">
      <c r="B4" t="s">
        <v>34</v>
      </c>
    </row>
    <row r="5" spans="1:15" ht="13.5" thickBot="1" x14ac:dyDescent="0.25">
      <c r="B5" s="111" t="s">
        <v>35</v>
      </c>
      <c r="C5" s="111"/>
      <c r="D5" s="111"/>
      <c r="E5" s="111"/>
      <c r="F5" s="111"/>
      <c r="G5" s="111"/>
      <c r="H5" s="111"/>
      <c r="I5" s="111"/>
      <c r="J5" s="111"/>
      <c r="K5" s="21"/>
      <c r="L5" s="21"/>
      <c r="M5" s="21"/>
      <c r="N5" s="21"/>
      <c r="O5" s="21"/>
    </row>
    <row r="6" spans="1:15" s="9" customFormat="1" x14ac:dyDescent="0.2">
      <c r="B6" s="9" t="s">
        <v>36</v>
      </c>
      <c r="C6" s="22" t="s">
        <v>37</v>
      </c>
      <c r="D6" s="22"/>
      <c r="E6" s="22"/>
      <c r="F6" s="22" t="s">
        <v>30</v>
      </c>
      <c r="G6" s="22"/>
      <c r="H6" s="22"/>
      <c r="I6" s="9" t="s">
        <v>60</v>
      </c>
      <c r="J6" s="9" t="s">
        <v>38</v>
      </c>
      <c r="K6" s="9" t="s">
        <v>39</v>
      </c>
      <c r="L6" s="9" t="s">
        <v>39</v>
      </c>
      <c r="M6" s="9" t="s">
        <v>40</v>
      </c>
      <c r="N6" s="9" t="s">
        <v>41</v>
      </c>
      <c r="O6" s="9" t="s">
        <v>42</v>
      </c>
    </row>
    <row r="7" spans="1:15" s="9" customFormat="1" x14ac:dyDescent="0.2">
      <c r="C7" s="9" t="s">
        <v>26</v>
      </c>
      <c r="D7" s="9" t="s">
        <v>43</v>
      </c>
      <c r="E7" s="9" t="s">
        <v>43</v>
      </c>
      <c r="F7" s="9" t="s">
        <v>26</v>
      </c>
      <c r="G7" s="9" t="s">
        <v>43</v>
      </c>
      <c r="H7" s="9" t="s">
        <v>43</v>
      </c>
      <c r="I7" s="9" t="s">
        <v>44</v>
      </c>
      <c r="J7" s="9" t="s">
        <v>45</v>
      </c>
      <c r="K7" s="9" t="s">
        <v>46</v>
      </c>
      <c r="L7" s="9" t="s">
        <v>47</v>
      </c>
      <c r="M7" s="9" t="s">
        <v>48</v>
      </c>
      <c r="N7" s="9" t="s">
        <v>49</v>
      </c>
      <c r="O7" s="9" t="s">
        <v>50</v>
      </c>
    </row>
    <row r="8" spans="1:15" s="9" customFormat="1" x14ac:dyDescent="0.2">
      <c r="B8" s="23"/>
      <c r="C8" s="23"/>
      <c r="D8" s="23" t="s">
        <v>51</v>
      </c>
      <c r="E8" s="23" t="s">
        <v>52</v>
      </c>
      <c r="F8" s="23"/>
      <c r="G8" s="23" t="s">
        <v>51</v>
      </c>
      <c r="H8" s="23" t="s">
        <v>52</v>
      </c>
      <c r="I8" s="23" t="s">
        <v>53</v>
      </c>
      <c r="J8" s="23"/>
      <c r="K8" s="23" t="s">
        <v>54</v>
      </c>
      <c r="L8" s="23" t="s">
        <v>55</v>
      </c>
      <c r="M8" s="23" t="s">
        <v>56</v>
      </c>
      <c r="N8" s="23"/>
      <c r="O8" s="23"/>
    </row>
    <row r="9" spans="1:15" s="28" customFormat="1" x14ac:dyDescent="0.2">
      <c r="B9" s="33">
        <v>38353</v>
      </c>
      <c r="C9" s="24">
        <f t="shared" ref="C9:C20" si="0">SUM(D9:E9)</f>
        <v>24203</v>
      </c>
      <c r="D9" s="24">
        <v>15108</v>
      </c>
      <c r="E9" s="24">
        <v>9095</v>
      </c>
      <c r="F9" s="24">
        <f t="shared" ref="F9:F59" si="1">SUM(G9:H9)</f>
        <v>45163</v>
      </c>
      <c r="G9" s="24">
        <v>28718</v>
      </c>
      <c r="H9" s="24">
        <v>16445</v>
      </c>
      <c r="I9" s="24">
        <v>69</v>
      </c>
      <c r="J9" s="24">
        <v>4956</v>
      </c>
      <c r="K9" s="62">
        <v>29.31</v>
      </c>
      <c r="L9" s="62">
        <v>34.79</v>
      </c>
      <c r="M9" s="62">
        <v>31.78</v>
      </c>
      <c r="N9" s="62">
        <v>1.87</v>
      </c>
      <c r="O9" s="24">
        <v>742</v>
      </c>
    </row>
    <row r="10" spans="1:15" s="28" customFormat="1" x14ac:dyDescent="0.2">
      <c r="B10" s="33">
        <v>38384</v>
      </c>
      <c r="C10" s="24">
        <f t="shared" si="0"/>
        <v>27041</v>
      </c>
      <c r="D10" s="24">
        <v>16044</v>
      </c>
      <c r="E10" s="24">
        <v>10997</v>
      </c>
      <c r="F10" s="24">
        <f t="shared" si="1"/>
        <v>54555</v>
      </c>
      <c r="G10" s="24">
        <v>31931</v>
      </c>
      <c r="H10" s="24">
        <v>22624</v>
      </c>
      <c r="I10" s="24">
        <v>69</v>
      </c>
      <c r="J10" s="24">
        <v>4956</v>
      </c>
      <c r="K10" s="62">
        <v>39.21</v>
      </c>
      <c r="L10" s="62">
        <v>49.91</v>
      </c>
      <c r="M10" s="62">
        <v>41.5</v>
      </c>
      <c r="N10" s="62">
        <v>2.02</v>
      </c>
      <c r="O10" s="24">
        <v>746</v>
      </c>
    </row>
    <row r="11" spans="1:15" s="28" customFormat="1" x14ac:dyDescent="0.2">
      <c r="B11" s="33">
        <v>38412</v>
      </c>
      <c r="C11" s="24">
        <f t="shared" si="0"/>
        <v>33892</v>
      </c>
      <c r="D11" s="24">
        <v>19535</v>
      </c>
      <c r="E11" s="24">
        <v>14357</v>
      </c>
      <c r="F11" s="24">
        <f t="shared" si="1"/>
        <v>79633</v>
      </c>
      <c r="G11" s="24">
        <v>48701</v>
      </c>
      <c r="H11" s="24">
        <v>30932</v>
      </c>
      <c r="I11" s="24">
        <v>72</v>
      </c>
      <c r="J11" s="24">
        <v>5049</v>
      </c>
      <c r="K11" s="62">
        <v>50.65</v>
      </c>
      <c r="L11" s="62">
        <v>58.84</v>
      </c>
      <c r="M11" s="62">
        <v>58.88</v>
      </c>
      <c r="N11" s="62">
        <v>2.35</v>
      </c>
      <c r="O11" s="24">
        <v>784</v>
      </c>
    </row>
    <row r="12" spans="1:15" s="28" customFormat="1" x14ac:dyDescent="0.2">
      <c r="B12" s="33">
        <v>38443</v>
      </c>
      <c r="C12" s="24">
        <f t="shared" si="0"/>
        <v>40093</v>
      </c>
      <c r="D12" s="24">
        <v>21073</v>
      </c>
      <c r="E12" s="24">
        <v>19020</v>
      </c>
      <c r="F12" s="24">
        <f t="shared" si="1"/>
        <v>90611</v>
      </c>
      <c r="G12" s="24">
        <v>50280</v>
      </c>
      <c r="H12" s="24">
        <v>40331</v>
      </c>
      <c r="I12" s="24">
        <v>72</v>
      </c>
      <c r="J12" s="24">
        <v>5587</v>
      </c>
      <c r="K12" s="62">
        <v>53.77</v>
      </c>
      <c r="L12" s="62">
        <v>66.11</v>
      </c>
      <c r="M12" s="62">
        <v>60.94</v>
      </c>
      <c r="N12" s="62">
        <v>2.2599999999999998</v>
      </c>
      <c r="O12" s="24">
        <v>844</v>
      </c>
    </row>
    <row r="13" spans="1:15" s="28" customFormat="1" x14ac:dyDescent="0.2">
      <c r="B13" s="33">
        <v>38473</v>
      </c>
      <c r="C13" s="24">
        <f t="shared" si="0"/>
        <v>46119</v>
      </c>
      <c r="D13" s="24">
        <v>25435</v>
      </c>
      <c r="E13" s="24">
        <v>20684</v>
      </c>
      <c r="F13" s="24">
        <f t="shared" si="1"/>
        <v>86406</v>
      </c>
      <c r="G13" s="24">
        <v>47234</v>
      </c>
      <c r="H13" s="24">
        <v>39172</v>
      </c>
      <c r="I13" s="24">
        <v>72</v>
      </c>
      <c r="J13" s="24">
        <v>5580</v>
      </c>
      <c r="K13" s="62">
        <v>49.81</v>
      </c>
      <c r="L13" s="62">
        <v>60.1</v>
      </c>
      <c r="M13" s="62">
        <v>57.55</v>
      </c>
      <c r="N13" s="62">
        <v>1.87</v>
      </c>
      <c r="O13" s="24">
        <v>861</v>
      </c>
    </row>
    <row r="14" spans="1:15" s="28" customFormat="1" x14ac:dyDescent="0.2">
      <c r="B14" s="33">
        <v>38504</v>
      </c>
      <c r="C14" s="24">
        <f t="shared" si="0"/>
        <v>42651</v>
      </c>
      <c r="D14" s="24">
        <v>26728</v>
      </c>
      <c r="E14" s="24">
        <v>15923</v>
      </c>
      <c r="F14" s="24">
        <f t="shared" si="1"/>
        <v>87435</v>
      </c>
      <c r="G14" s="24">
        <v>51317</v>
      </c>
      <c r="H14" s="24">
        <v>36118</v>
      </c>
      <c r="I14" s="24">
        <v>73</v>
      </c>
      <c r="J14" s="24">
        <v>5610</v>
      </c>
      <c r="K14" s="62">
        <v>51.57</v>
      </c>
      <c r="L14" s="62">
        <v>62.63</v>
      </c>
      <c r="M14" s="62">
        <v>60.53</v>
      </c>
      <c r="N14" s="62">
        <v>2.0499999999999998</v>
      </c>
      <c r="O14" s="24">
        <v>881</v>
      </c>
    </row>
    <row r="15" spans="1:15" s="28" customFormat="1" x14ac:dyDescent="0.2">
      <c r="B15" s="33">
        <v>38534</v>
      </c>
      <c r="C15" s="24">
        <f t="shared" si="0"/>
        <v>38611</v>
      </c>
      <c r="D15" s="24">
        <v>22627</v>
      </c>
      <c r="E15" s="24">
        <v>15984</v>
      </c>
      <c r="F15" s="24">
        <f t="shared" si="1"/>
        <v>88782</v>
      </c>
      <c r="G15" s="24">
        <v>49193</v>
      </c>
      <c r="H15" s="24">
        <v>39589</v>
      </c>
      <c r="I15" s="24">
        <v>76</v>
      </c>
      <c r="J15" s="24">
        <v>5778</v>
      </c>
      <c r="K15" s="62">
        <v>48.83</v>
      </c>
      <c r="L15" s="62">
        <v>57.52</v>
      </c>
      <c r="M15" s="62">
        <v>56.18</v>
      </c>
      <c r="N15" s="62">
        <v>2.2999999999999998</v>
      </c>
      <c r="O15" s="24">
        <v>909</v>
      </c>
    </row>
    <row r="16" spans="1:15" s="28" customFormat="1" x14ac:dyDescent="0.2">
      <c r="B16" s="33">
        <v>38565</v>
      </c>
      <c r="C16" s="24">
        <f t="shared" si="0"/>
        <v>51138</v>
      </c>
      <c r="D16" s="24">
        <v>29778</v>
      </c>
      <c r="E16" s="24">
        <v>21360</v>
      </c>
      <c r="F16" s="24">
        <f t="shared" si="1"/>
        <v>125763</v>
      </c>
      <c r="G16" s="24">
        <v>79117</v>
      </c>
      <c r="H16" s="24">
        <v>46646</v>
      </c>
      <c r="I16" s="24">
        <v>76</v>
      </c>
      <c r="J16" s="24">
        <v>5778</v>
      </c>
      <c r="K16" s="62">
        <v>68.12</v>
      </c>
      <c r="L16" s="62">
        <v>75.41</v>
      </c>
      <c r="M16" s="62">
        <v>77.28</v>
      </c>
      <c r="N16" s="62">
        <v>2.46</v>
      </c>
      <c r="O16" s="24">
        <v>940</v>
      </c>
    </row>
    <row r="17" spans="2:15" s="28" customFormat="1" x14ac:dyDescent="0.2">
      <c r="B17" s="33">
        <v>38596</v>
      </c>
      <c r="C17" s="24">
        <f t="shared" si="0"/>
        <v>43002</v>
      </c>
      <c r="D17" s="24">
        <v>24837</v>
      </c>
      <c r="E17" s="24">
        <v>18165</v>
      </c>
      <c r="F17" s="24">
        <f t="shared" si="1"/>
        <v>87596</v>
      </c>
      <c r="G17" s="24">
        <v>52660</v>
      </c>
      <c r="H17" s="24">
        <v>34936</v>
      </c>
      <c r="I17" s="24">
        <v>76</v>
      </c>
      <c r="J17" s="24">
        <v>5778</v>
      </c>
      <c r="K17" s="62">
        <v>50.26</v>
      </c>
      <c r="L17" s="62">
        <v>60.2</v>
      </c>
      <c r="M17" s="62">
        <v>58.39</v>
      </c>
      <c r="N17" s="62">
        <v>2.04</v>
      </c>
      <c r="O17" s="24">
        <v>898</v>
      </c>
    </row>
    <row r="18" spans="2:15" s="28" customFormat="1" x14ac:dyDescent="0.2">
      <c r="B18" s="33">
        <v>38626</v>
      </c>
      <c r="C18" s="24">
        <f t="shared" si="0"/>
        <v>45671</v>
      </c>
      <c r="D18" s="24">
        <v>25546</v>
      </c>
      <c r="E18" s="24">
        <v>20125</v>
      </c>
      <c r="F18" s="24">
        <f t="shared" si="1"/>
        <v>91130</v>
      </c>
      <c r="G18" s="24">
        <v>53655</v>
      </c>
      <c r="H18" s="24">
        <v>37475</v>
      </c>
      <c r="I18" s="24">
        <v>75</v>
      </c>
      <c r="J18" s="24">
        <v>5670</v>
      </c>
      <c r="K18" s="62">
        <v>51.73</v>
      </c>
      <c r="L18" s="62">
        <v>63.7</v>
      </c>
      <c r="M18" s="62">
        <v>59.24</v>
      </c>
      <c r="N18" s="62">
        <v>2</v>
      </c>
      <c r="O18" s="24">
        <v>881</v>
      </c>
    </row>
    <row r="19" spans="2:15" s="28" customFormat="1" x14ac:dyDescent="0.2">
      <c r="B19" s="33">
        <v>38657</v>
      </c>
      <c r="C19" s="24">
        <f t="shared" si="0"/>
        <v>33318</v>
      </c>
      <c r="D19" s="24">
        <v>21743</v>
      </c>
      <c r="E19" s="24">
        <v>11575</v>
      </c>
      <c r="F19" s="24">
        <f t="shared" si="1"/>
        <v>73797</v>
      </c>
      <c r="G19" s="24">
        <v>45535</v>
      </c>
      <c r="H19" s="24">
        <v>28262</v>
      </c>
      <c r="I19" s="24">
        <v>74</v>
      </c>
      <c r="J19" s="24">
        <v>5640</v>
      </c>
      <c r="K19" s="62">
        <v>43.36</v>
      </c>
      <c r="L19" s="62">
        <v>54.38</v>
      </c>
      <c r="M19" s="62">
        <v>47.61</v>
      </c>
      <c r="N19" s="62">
        <v>2.21</v>
      </c>
      <c r="O19" s="24">
        <v>857</v>
      </c>
    </row>
    <row r="20" spans="2:15" s="28" customFormat="1" x14ac:dyDescent="0.2">
      <c r="B20" s="33">
        <v>38687</v>
      </c>
      <c r="C20" s="24">
        <f t="shared" si="0"/>
        <v>30755</v>
      </c>
      <c r="D20" s="24">
        <v>19625</v>
      </c>
      <c r="E20" s="24">
        <v>11130</v>
      </c>
      <c r="F20" s="24">
        <f t="shared" si="1"/>
        <v>61595</v>
      </c>
      <c r="G20" s="24">
        <v>39296</v>
      </c>
      <c r="H20" s="24">
        <v>22299</v>
      </c>
      <c r="I20" s="24">
        <v>75</v>
      </c>
      <c r="J20" s="24">
        <v>5712</v>
      </c>
      <c r="K20" s="62">
        <v>34.58</v>
      </c>
      <c r="L20" s="62">
        <v>41.14</v>
      </c>
      <c r="M20" s="62">
        <v>38.68</v>
      </c>
      <c r="N20" s="62">
        <v>2</v>
      </c>
      <c r="O20" s="24">
        <v>901</v>
      </c>
    </row>
    <row r="21" spans="2:15" s="28" customFormat="1" x14ac:dyDescent="0.2">
      <c r="B21" s="61">
        <v>2005</v>
      </c>
      <c r="C21" s="64">
        <f t="shared" ref="C21:H21" si="2">SUM(C9:C20)</f>
        <v>456494</v>
      </c>
      <c r="D21" s="64">
        <f>SUM(D9:D20)</f>
        <v>268079</v>
      </c>
      <c r="E21" s="64">
        <f t="shared" si="2"/>
        <v>188415</v>
      </c>
      <c r="F21" s="64">
        <f t="shared" si="2"/>
        <v>972466</v>
      </c>
      <c r="G21" s="64">
        <f t="shared" si="2"/>
        <v>577637</v>
      </c>
      <c r="H21" s="64">
        <f t="shared" si="2"/>
        <v>394829</v>
      </c>
      <c r="I21" s="66">
        <f>AVERAGE(I9:I20)</f>
        <v>73.25</v>
      </c>
      <c r="J21" s="66">
        <f t="shared" ref="J21:O21" si="3">AVERAGE(J9:J20)</f>
        <v>5507.833333333333</v>
      </c>
      <c r="K21" s="67">
        <f t="shared" si="3"/>
        <v>47.6</v>
      </c>
      <c r="L21" s="67">
        <f>AVERAGE(L9:L20)</f>
        <v>57.060833333333335</v>
      </c>
      <c r="M21" s="67">
        <f>AVERAGE(M9:M20)</f>
        <v>54.04666666666666</v>
      </c>
      <c r="N21" s="67">
        <f t="shared" si="3"/>
        <v>2.1191666666666671</v>
      </c>
      <c r="O21" s="66">
        <f t="shared" si="3"/>
        <v>853.66666666666663</v>
      </c>
    </row>
    <row r="22" spans="2:15" x14ac:dyDescent="0.2">
      <c r="B22" s="20">
        <v>38718</v>
      </c>
      <c r="C22" s="77">
        <f>SUM(D22:E22)</f>
        <v>42355</v>
      </c>
      <c r="D22" s="24">
        <v>27973</v>
      </c>
      <c r="E22" s="24">
        <v>14382</v>
      </c>
      <c r="F22" s="24">
        <f t="shared" si="1"/>
        <v>71261</v>
      </c>
      <c r="G22" s="24">
        <v>45957</v>
      </c>
      <c r="H22" s="24">
        <v>25304</v>
      </c>
      <c r="I22" s="24">
        <v>77</v>
      </c>
      <c r="J22" s="24">
        <v>6209</v>
      </c>
      <c r="K22" s="62">
        <v>36.89</v>
      </c>
      <c r="L22" s="62">
        <v>47.61</v>
      </c>
      <c r="M22" s="62">
        <v>42.55</v>
      </c>
      <c r="N22" s="62">
        <v>1.68</v>
      </c>
      <c r="O22" s="24">
        <v>1055</v>
      </c>
    </row>
    <row r="23" spans="2:15" x14ac:dyDescent="0.2">
      <c r="B23" s="20">
        <v>38749</v>
      </c>
      <c r="C23" s="77">
        <f t="shared" ref="C23:C33" si="4">SUM(D23:E23)</f>
        <v>41944</v>
      </c>
      <c r="D23" s="24">
        <v>27061</v>
      </c>
      <c r="E23" s="24">
        <v>14883</v>
      </c>
      <c r="F23" s="24">
        <f t="shared" si="1"/>
        <v>74944</v>
      </c>
      <c r="G23" s="24">
        <v>45788</v>
      </c>
      <c r="H23" s="24">
        <v>29156</v>
      </c>
      <c r="I23" s="24">
        <v>89</v>
      </c>
      <c r="J23" s="24">
        <v>6345</v>
      </c>
      <c r="K23" s="62">
        <v>41.99</v>
      </c>
      <c r="L23" s="62">
        <v>52.25</v>
      </c>
      <c r="M23" s="62">
        <v>45.93</v>
      </c>
      <c r="N23" s="62">
        <v>1.79</v>
      </c>
      <c r="O23" s="24">
        <v>1054</v>
      </c>
    </row>
    <row r="24" spans="2:15" x14ac:dyDescent="0.2">
      <c r="B24" s="20">
        <v>38777</v>
      </c>
      <c r="C24" s="77">
        <f t="shared" si="4"/>
        <v>51004</v>
      </c>
      <c r="D24" s="24">
        <v>33043</v>
      </c>
      <c r="E24" s="24">
        <v>17961</v>
      </c>
      <c r="F24" s="24">
        <f t="shared" si="1"/>
        <v>95210</v>
      </c>
      <c r="G24" s="24">
        <v>57221</v>
      </c>
      <c r="H24" s="24">
        <v>37989</v>
      </c>
      <c r="I24" s="24">
        <v>79</v>
      </c>
      <c r="J24" s="24">
        <v>6258</v>
      </c>
      <c r="K24" s="62">
        <v>48.87</v>
      </c>
      <c r="L24" s="62">
        <v>63.19</v>
      </c>
      <c r="M24" s="62">
        <v>58.31</v>
      </c>
      <c r="N24" s="62">
        <v>1.87</v>
      </c>
      <c r="O24" s="24">
        <v>1065</v>
      </c>
    </row>
    <row r="25" spans="2:15" x14ac:dyDescent="0.2">
      <c r="B25" s="20">
        <v>38808</v>
      </c>
      <c r="C25" s="77">
        <f t="shared" si="4"/>
        <v>58984</v>
      </c>
      <c r="D25" s="24">
        <v>36150</v>
      </c>
      <c r="E25" s="24">
        <v>22834</v>
      </c>
      <c r="F25" s="24">
        <f t="shared" si="1"/>
        <v>110324</v>
      </c>
      <c r="G25" s="24">
        <v>68520</v>
      </c>
      <c r="H25" s="24">
        <v>41804</v>
      </c>
      <c r="I25" s="24">
        <v>79</v>
      </c>
      <c r="J25" s="24">
        <v>6253</v>
      </c>
      <c r="K25" s="62">
        <v>58.2</v>
      </c>
      <c r="L25" s="62">
        <v>69.94</v>
      </c>
      <c r="M25" s="62">
        <v>66.28</v>
      </c>
      <c r="N25" s="62">
        <v>1.87</v>
      </c>
      <c r="O25" s="24">
        <v>1074</v>
      </c>
    </row>
    <row r="26" spans="2:15" x14ac:dyDescent="0.2">
      <c r="B26" s="20">
        <v>38838</v>
      </c>
      <c r="C26" s="77">
        <f t="shared" si="4"/>
        <v>55893</v>
      </c>
      <c r="D26" s="24">
        <v>29621</v>
      </c>
      <c r="E26" s="24">
        <v>26272</v>
      </c>
      <c r="F26" s="24">
        <f t="shared" si="1"/>
        <v>99412</v>
      </c>
      <c r="G26" s="24">
        <v>51285</v>
      </c>
      <c r="H26" s="24">
        <v>48127</v>
      </c>
      <c r="I26" s="24">
        <v>79</v>
      </c>
      <c r="J26" s="24">
        <v>6262</v>
      </c>
      <c r="K26" s="62">
        <v>50.73</v>
      </c>
      <c r="L26" s="62">
        <v>62.96</v>
      </c>
      <c r="M26" s="62">
        <v>57.56</v>
      </c>
      <c r="N26" s="62">
        <v>1.78</v>
      </c>
      <c r="O26" s="24">
        <v>1104</v>
      </c>
    </row>
    <row r="27" spans="2:15" x14ac:dyDescent="0.2">
      <c r="B27" s="20">
        <v>38869</v>
      </c>
      <c r="C27" s="77">
        <f t="shared" si="4"/>
        <v>68915</v>
      </c>
      <c r="D27" s="24">
        <v>39288</v>
      </c>
      <c r="E27" s="24">
        <v>29627</v>
      </c>
      <c r="F27" s="24">
        <f t="shared" si="1"/>
        <v>125062</v>
      </c>
      <c r="G27" s="24">
        <v>67406</v>
      </c>
      <c r="H27" s="24">
        <v>57656</v>
      </c>
      <c r="I27" s="24">
        <v>79</v>
      </c>
      <c r="J27" s="24">
        <v>6262</v>
      </c>
      <c r="K27" s="62">
        <v>63.4</v>
      </c>
      <c r="L27" s="62">
        <v>74.87</v>
      </c>
      <c r="M27" s="62">
        <v>70.739999999999995</v>
      </c>
      <c r="N27" s="62">
        <v>1.81</v>
      </c>
      <c r="O27" s="24">
        <v>1202</v>
      </c>
    </row>
    <row r="28" spans="2:15" x14ac:dyDescent="0.2">
      <c r="B28" s="20">
        <v>38899</v>
      </c>
      <c r="C28" s="77">
        <f t="shared" si="4"/>
        <v>64520</v>
      </c>
      <c r="D28" s="24">
        <v>37453</v>
      </c>
      <c r="E28" s="24">
        <v>27067</v>
      </c>
      <c r="F28" s="24">
        <f t="shared" si="1"/>
        <v>119840</v>
      </c>
      <c r="G28" s="24">
        <v>63122</v>
      </c>
      <c r="H28" s="24">
        <v>56718</v>
      </c>
      <c r="I28" s="24">
        <v>80</v>
      </c>
      <c r="J28" s="24">
        <v>6427</v>
      </c>
      <c r="K28" s="62">
        <v>59.33</v>
      </c>
      <c r="L28" s="62">
        <v>73.959999999999994</v>
      </c>
      <c r="M28" s="62">
        <v>73.34</v>
      </c>
      <c r="N28" s="62">
        <v>1.86</v>
      </c>
      <c r="O28" s="24">
        <v>1217</v>
      </c>
    </row>
    <row r="29" spans="2:15" x14ac:dyDescent="0.2">
      <c r="B29" s="20">
        <v>38930</v>
      </c>
      <c r="C29" s="77">
        <f t="shared" si="4"/>
        <v>70852</v>
      </c>
      <c r="D29" s="24">
        <v>36334</v>
      </c>
      <c r="E29" s="24">
        <v>34518</v>
      </c>
      <c r="F29" s="24">
        <f t="shared" si="1"/>
        <v>148010</v>
      </c>
      <c r="G29" s="24">
        <v>85080</v>
      </c>
      <c r="H29" s="24">
        <v>62930</v>
      </c>
      <c r="I29" s="24">
        <v>80</v>
      </c>
      <c r="J29" s="24">
        <v>6427</v>
      </c>
      <c r="K29" s="62">
        <v>72.290000000000006</v>
      </c>
      <c r="L29" s="62">
        <v>74.22</v>
      </c>
      <c r="M29" s="62">
        <v>82.55</v>
      </c>
      <c r="N29" s="62">
        <v>2.09</v>
      </c>
      <c r="O29" s="24">
        <v>1262</v>
      </c>
    </row>
    <row r="30" spans="2:15" x14ac:dyDescent="0.2">
      <c r="B30" s="20">
        <v>38961</v>
      </c>
      <c r="C30" s="77">
        <f t="shared" si="4"/>
        <v>61707</v>
      </c>
      <c r="D30" s="24">
        <v>36171</v>
      </c>
      <c r="E30" s="24">
        <v>25536</v>
      </c>
      <c r="F30" s="24">
        <f t="shared" si="1"/>
        <v>114255</v>
      </c>
      <c r="G30" s="24">
        <v>65103</v>
      </c>
      <c r="H30" s="24">
        <v>49152</v>
      </c>
      <c r="I30" s="24">
        <v>79</v>
      </c>
      <c r="J30" s="24">
        <v>6424</v>
      </c>
      <c r="K30" s="62">
        <v>58.56</v>
      </c>
      <c r="L30" s="62">
        <v>69.930000000000007</v>
      </c>
      <c r="M30" s="62">
        <v>65.430000000000007</v>
      </c>
      <c r="N30" s="62">
        <v>1.85</v>
      </c>
      <c r="O30" s="24">
        <v>1238</v>
      </c>
    </row>
    <row r="31" spans="2:15" x14ac:dyDescent="0.2">
      <c r="B31" s="20">
        <v>38991</v>
      </c>
      <c r="C31" s="77">
        <f t="shared" si="4"/>
        <v>62508</v>
      </c>
      <c r="D31" s="24">
        <v>36793</v>
      </c>
      <c r="E31" s="24">
        <v>25715</v>
      </c>
      <c r="F31" s="24">
        <f t="shared" si="1"/>
        <v>104475</v>
      </c>
      <c r="G31" s="24">
        <v>61375</v>
      </c>
      <c r="H31" s="24">
        <v>43100</v>
      </c>
      <c r="I31" s="24">
        <v>73</v>
      </c>
      <c r="J31" s="24">
        <v>6227</v>
      </c>
      <c r="K31" s="62">
        <v>53.87</v>
      </c>
      <c r="L31" s="62">
        <v>72.53</v>
      </c>
      <c r="M31" s="62">
        <v>62.02</v>
      </c>
      <c r="N31" s="62">
        <v>1.67</v>
      </c>
      <c r="O31" s="24">
        <v>1197</v>
      </c>
    </row>
    <row r="32" spans="2:15" x14ac:dyDescent="0.2">
      <c r="B32" s="20">
        <v>39022</v>
      </c>
      <c r="C32" s="77">
        <f t="shared" si="4"/>
        <v>49744</v>
      </c>
      <c r="D32" s="24">
        <v>33606</v>
      </c>
      <c r="E32" s="24">
        <v>16138</v>
      </c>
      <c r="F32" s="24">
        <f t="shared" si="1"/>
        <v>103082</v>
      </c>
      <c r="G32" s="24">
        <v>62984</v>
      </c>
      <c r="H32" s="24">
        <v>40098</v>
      </c>
      <c r="I32" s="24">
        <v>86</v>
      </c>
      <c r="J32" s="24">
        <v>6426</v>
      </c>
      <c r="K32" s="62">
        <v>53.39</v>
      </c>
      <c r="L32" s="62">
        <v>64.97</v>
      </c>
      <c r="M32" s="62">
        <v>59.1</v>
      </c>
      <c r="N32" s="62">
        <v>2.0699999999999998</v>
      </c>
      <c r="O32" s="24">
        <v>1218</v>
      </c>
    </row>
    <row r="33" spans="2:15" x14ac:dyDescent="0.2">
      <c r="B33" s="20">
        <v>39052</v>
      </c>
      <c r="C33" s="77">
        <f t="shared" si="4"/>
        <v>44255</v>
      </c>
      <c r="D33" s="24">
        <v>29646</v>
      </c>
      <c r="E33" s="24">
        <v>14609</v>
      </c>
      <c r="F33" s="24">
        <f t="shared" si="1"/>
        <v>93353</v>
      </c>
      <c r="G33" s="24">
        <v>58816</v>
      </c>
      <c r="H33" s="24">
        <v>34537</v>
      </c>
      <c r="I33" s="24">
        <v>82</v>
      </c>
      <c r="J33" s="24">
        <v>6094</v>
      </c>
      <c r="K33" s="62">
        <v>49.02</v>
      </c>
      <c r="L33" s="62">
        <v>54.35</v>
      </c>
      <c r="M33" s="62">
        <v>52.38</v>
      </c>
      <c r="N33" s="62">
        <v>2.11</v>
      </c>
      <c r="O33" s="24">
        <v>1227</v>
      </c>
    </row>
    <row r="34" spans="2:15" x14ac:dyDescent="0.2">
      <c r="B34" s="61">
        <v>2006</v>
      </c>
      <c r="C34" s="64">
        <f t="shared" ref="C34:H34" si="5">SUM(C22:C33)</f>
        <v>672681</v>
      </c>
      <c r="D34" s="64">
        <f t="shared" si="5"/>
        <v>403139</v>
      </c>
      <c r="E34" s="64">
        <f t="shared" si="5"/>
        <v>269542</v>
      </c>
      <c r="F34" s="64">
        <f t="shared" si="5"/>
        <v>1259228</v>
      </c>
      <c r="G34" s="64">
        <f t="shared" si="5"/>
        <v>732657</v>
      </c>
      <c r="H34" s="64">
        <f t="shared" si="5"/>
        <v>526571</v>
      </c>
      <c r="I34" s="66">
        <f t="shared" ref="I34:O34" si="6">AVERAGE(I22:I33)</f>
        <v>80.166666666666671</v>
      </c>
      <c r="J34" s="66">
        <f t="shared" si="6"/>
        <v>6301.166666666667</v>
      </c>
      <c r="K34" s="67">
        <f t="shared" si="6"/>
        <v>53.87833333333333</v>
      </c>
      <c r="L34" s="67">
        <f>AVERAGE(L22:L33)</f>
        <v>65.065000000000012</v>
      </c>
      <c r="M34" s="67">
        <f>AVERAGE(M22:M33)</f>
        <v>61.349166666666669</v>
      </c>
      <c r="N34" s="67">
        <f t="shared" si="6"/>
        <v>1.8708333333333336</v>
      </c>
      <c r="O34" s="66">
        <f t="shared" si="6"/>
        <v>1159.4166666666667</v>
      </c>
    </row>
    <row r="35" spans="2:15" x14ac:dyDescent="0.2">
      <c r="B35" s="25">
        <v>39083</v>
      </c>
      <c r="C35" s="77">
        <f>SUM(D35:E35)</f>
        <v>41334</v>
      </c>
      <c r="D35" s="24">
        <v>26976</v>
      </c>
      <c r="E35" s="24">
        <v>14358</v>
      </c>
      <c r="F35" s="24">
        <f t="shared" si="1"/>
        <v>68123</v>
      </c>
      <c r="G35" s="24">
        <v>43521</v>
      </c>
      <c r="H35" s="24">
        <v>24602</v>
      </c>
      <c r="I35" s="24">
        <v>86</v>
      </c>
      <c r="J35" s="24">
        <v>6348</v>
      </c>
      <c r="K35" s="62">
        <v>34.57</v>
      </c>
      <c r="L35" s="62">
        <v>43.65</v>
      </c>
      <c r="M35" s="62">
        <v>35.71</v>
      </c>
      <c r="N35" s="62">
        <v>1.65</v>
      </c>
      <c r="O35" s="24">
        <v>1032</v>
      </c>
    </row>
    <row r="36" spans="2:15" x14ac:dyDescent="0.2">
      <c r="B36" s="25">
        <v>39114</v>
      </c>
      <c r="C36" s="77">
        <f t="shared" ref="C36:C46" si="7">SUM(D36:E36)</f>
        <v>46572</v>
      </c>
      <c r="D36" s="24">
        <v>31251</v>
      </c>
      <c r="E36" s="24">
        <v>15321</v>
      </c>
      <c r="F36" s="24">
        <f t="shared" si="1"/>
        <v>78561</v>
      </c>
      <c r="G36" s="24">
        <v>51251</v>
      </c>
      <c r="H36" s="24">
        <v>27310</v>
      </c>
      <c r="I36" s="24">
        <v>88</v>
      </c>
      <c r="J36" s="24">
        <v>6398</v>
      </c>
      <c r="K36" s="62">
        <v>43.51</v>
      </c>
      <c r="L36" s="62">
        <v>54.56</v>
      </c>
      <c r="M36" s="62">
        <v>47.02</v>
      </c>
      <c r="N36" s="62">
        <v>1.69</v>
      </c>
      <c r="O36" s="24">
        <v>1032</v>
      </c>
    </row>
    <row r="37" spans="2:15" x14ac:dyDescent="0.2">
      <c r="B37" s="25">
        <v>39142</v>
      </c>
      <c r="C37" s="77">
        <f t="shared" si="7"/>
        <v>55654</v>
      </c>
      <c r="D37" s="24">
        <v>35692</v>
      </c>
      <c r="E37" s="24">
        <v>19962</v>
      </c>
      <c r="F37" s="24">
        <f t="shared" si="1"/>
        <v>96725</v>
      </c>
      <c r="G37" s="24">
        <v>60686</v>
      </c>
      <c r="H37" s="24">
        <v>36039</v>
      </c>
      <c r="I37" s="24">
        <v>90</v>
      </c>
      <c r="J37" s="24">
        <v>6670</v>
      </c>
      <c r="K37" s="62">
        <v>46.71</v>
      </c>
      <c r="L37" s="62">
        <v>62.9</v>
      </c>
      <c r="M37" s="62">
        <v>54.6</v>
      </c>
      <c r="N37" s="62">
        <v>1.74</v>
      </c>
      <c r="O37" s="24">
        <v>1136</v>
      </c>
    </row>
    <row r="38" spans="2:15" x14ac:dyDescent="0.2">
      <c r="B38" s="25">
        <v>39173</v>
      </c>
      <c r="C38" s="77">
        <f t="shared" si="7"/>
        <v>57740</v>
      </c>
      <c r="D38" s="24">
        <v>32810</v>
      </c>
      <c r="E38" s="24">
        <v>24930</v>
      </c>
      <c r="F38" s="24">
        <f t="shared" si="1"/>
        <v>104218</v>
      </c>
      <c r="G38" s="24">
        <v>59942</v>
      </c>
      <c r="H38" s="24">
        <v>44276</v>
      </c>
      <c r="I38" s="24">
        <v>91</v>
      </c>
      <c r="J38" s="24">
        <v>6722</v>
      </c>
      <c r="K38" s="62">
        <v>51.39</v>
      </c>
      <c r="L38" s="62">
        <v>65.08</v>
      </c>
      <c r="M38" s="62">
        <v>61.53</v>
      </c>
      <c r="N38" s="62">
        <v>1.8</v>
      </c>
      <c r="O38" s="24">
        <v>1205</v>
      </c>
    </row>
    <row r="39" spans="2:15" x14ac:dyDescent="0.2">
      <c r="B39" s="25">
        <v>39203</v>
      </c>
      <c r="C39" s="77">
        <f t="shared" si="7"/>
        <v>59716</v>
      </c>
      <c r="D39" s="24">
        <v>34849</v>
      </c>
      <c r="E39" s="24">
        <v>24867</v>
      </c>
      <c r="F39" s="24">
        <f t="shared" si="1"/>
        <v>103993</v>
      </c>
      <c r="G39" s="24">
        <v>60735</v>
      </c>
      <c r="H39" s="24">
        <v>43258</v>
      </c>
      <c r="I39" s="24">
        <v>91</v>
      </c>
      <c r="J39" s="24">
        <v>7078</v>
      </c>
      <c r="K39" s="62">
        <v>47.32</v>
      </c>
      <c r="L39" s="62">
        <v>59.04</v>
      </c>
      <c r="M39" s="62">
        <v>59.27</v>
      </c>
      <c r="N39" s="62">
        <v>1.74</v>
      </c>
      <c r="O39" s="24">
        <v>1242</v>
      </c>
    </row>
    <row r="40" spans="2:15" x14ac:dyDescent="0.2">
      <c r="B40" s="25">
        <v>39234</v>
      </c>
      <c r="C40" s="77">
        <f t="shared" si="7"/>
        <v>64076</v>
      </c>
      <c r="D40" s="24">
        <v>38928</v>
      </c>
      <c r="E40" s="24">
        <v>25148</v>
      </c>
      <c r="F40" s="24">
        <f t="shared" si="1"/>
        <v>112133</v>
      </c>
      <c r="G40" s="24">
        <v>67288</v>
      </c>
      <c r="H40" s="24">
        <v>44845</v>
      </c>
      <c r="I40" s="24">
        <v>92</v>
      </c>
      <c r="J40" s="24">
        <v>7097</v>
      </c>
      <c r="K40" s="62">
        <v>52.44</v>
      </c>
      <c r="L40" s="62">
        <v>58.11</v>
      </c>
      <c r="M40" s="62">
        <v>57.14</v>
      </c>
      <c r="N40" s="62">
        <v>1.75</v>
      </c>
      <c r="O40" s="24">
        <v>1222</v>
      </c>
    </row>
    <row r="41" spans="2:15" x14ac:dyDescent="0.2">
      <c r="B41" s="25">
        <v>39264</v>
      </c>
      <c r="C41" s="77">
        <f t="shared" si="7"/>
        <v>69488</v>
      </c>
      <c r="D41" s="24">
        <v>40125</v>
      </c>
      <c r="E41" s="24">
        <v>29363</v>
      </c>
      <c r="F41" s="24">
        <f t="shared" si="1"/>
        <v>124897</v>
      </c>
      <c r="G41" s="24">
        <v>70127</v>
      </c>
      <c r="H41" s="24">
        <v>54770</v>
      </c>
      <c r="I41" s="24">
        <v>93</v>
      </c>
      <c r="J41" s="24">
        <v>7205</v>
      </c>
      <c r="K41" s="62">
        <v>55.41</v>
      </c>
      <c r="L41" s="62">
        <v>64.430000000000007</v>
      </c>
      <c r="M41" s="62">
        <v>69.45</v>
      </c>
      <c r="N41" s="62">
        <v>1.8</v>
      </c>
      <c r="O41" s="24">
        <v>1244</v>
      </c>
    </row>
    <row r="42" spans="2:15" x14ac:dyDescent="0.2">
      <c r="B42" s="25">
        <v>39295</v>
      </c>
      <c r="C42" s="77">
        <f t="shared" si="7"/>
        <v>86381</v>
      </c>
      <c r="D42" s="24">
        <v>50482</v>
      </c>
      <c r="E42" s="24">
        <v>35899</v>
      </c>
      <c r="F42" s="24">
        <f t="shared" si="1"/>
        <v>175596</v>
      </c>
      <c r="G42" s="24">
        <v>111140</v>
      </c>
      <c r="H42" s="24">
        <v>64456</v>
      </c>
      <c r="I42" s="24">
        <v>93</v>
      </c>
      <c r="J42" s="24">
        <v>7366</v>
      </c>
      <c r="K42" s="62">
        <v>75.36</v>
      </c>
      <c r="L42" s="62">
        <v>81.569999999999993</v>
      </c>
      <c r="M42" s="62">
        <v>82.32</v>
      </c>
      <c r="N42" s="62">
        <v>2.0299999999999998</v>
      </c>
      <c r="O42" s="24">
        <v>1202</v>
      </c>
    </row>
    <row r="43" spans="2:15" x14ac:dyDescent="0.2">
      <c r="B43" s="25">
        <v>39326</v>
      </c>
      <c r="C43" s="77">
        <f t="shared" si="7"/>
        <v>70754</v>
      </c>
      <c r="D43" s="24">
        <v>41173</v>
      </c>
      <c r="E43" s="24">
        <v>29581</v>
      </c>
      <c r="F43" s="24">
        <f t="shared" si="1"/>
        <v>120072</v>
      </c>
      <c r="G43" s="24">
        <v>70922</v>
      </c>
      <c r="H43" s="24">
        <v>49150</v>
      </c>
      <c r="I43" s="24">
        <v>90</v>
      </c>
      <c r="J43" s="24">
        <v>7331</v>
      </c>
      <c r="K43" s="62">
        <v>53.98</v>
      </c>
      <c r="L43" s="62">
        <v>67.84</v>
      </c>
      <c r="M43" s="62">
        <v>64.66</v>
      </c>
      <c r="N43" s="62">
        <v>1.7</v>
      </c>
      <c r="O43" s="24">
        <v>1236</v>
      </c>
    </row>
    <row r="44" spans="2:15" x14ac:dyDescent="0.2">
      <c r="B44" s="25">
        <v>39356</v>
      </c>
      <c r="C44" s="77">
        <f t="shared" si="7"/>
        <v>59686</v>
      </c>
      <c r="D44" s="24">
        <v>34494</v>
      </c>
      <c r="E44" s="24">
        <v>25192</v>
      </c>
      <c r="F44" s="24">
        <f t="shared" si="1"/>
        <v>110770</v>
      </c>
      <c r="G44" s="24">
        <v>64008</v>
      </c>
      <c r="H44" s="24">
        <v>46762</v>
      </c>
      <c r="I44" s="24">
        <v>90</v>
      </c>
      <c r="J44" s="24">
        <v>7319</v>
      </c>
      <c r="K44" s="62">
        <v>48.48</v>
      </c>
      <c r="L44" s="62">
        <v>58.91</v>
      </c>
      <c r="M44" s="62">
        <v>56.58</v>
      </c>
      <c r="N44" s="62">
        <v>1.86</v>
      </c>
      <c r="O44" s="24">
        <v>1185</v>
      </c>
    </row>
    <row r="45" spans="2:15" x14ac:dyDescent="0.2">
      <c r="B45" s="25">
        <v>39387</v>
      </c>
      <c r="C45" s="77">
        <f t="shared" si="7"/>
        <v>56333</v>
      </c>
      <c r="D45" s="24">
        <v>38527</v>
      </c>
      <c r="E45" s="24">
        <v>17806</v>
      </c>
      <c r="F45" s="24">
        <f t="shared" si="1"/>
        <v>94094</v>
      </c>
      <c r="G45" s="24">
        <v>62226</v>
      </c>
      <c r="H45" s="24">
        <v>31868</v>
      </c>
      <c r="I45" s="24">
        <v>90</v>
      </c>
      <c r="J45" s="24">
        <v>7687</v>
      </c>
      <c r="K45" s="62">
        <v>40.67</v>
      </c>
      <c r="L45" s="62">
        <v>54.46</v>
      </c>
      <c r="M45" s="62">
        <v>49.98</v>
      </c>
      <c r="N45" s="62">
        <v>1.67</v>
      </c>
      <c r="O45" s="24">
        <v>1270</v>
      </c>
    </row>
    <row r="46" spans="2:15" x14ac:dyDescent="0.2">
      <c r="B46" s="25">
        <v>39417</v>
      </c>
      <c r="C46" s="77">
        <f t="shared" si="7"/>
        <v>51737</v>
      </c>
      <c r="D46" s="24">
        <v>32459</v>
      </c>
      <c r="E46" s="24">
        <v>19278</v>
      </c>
      <c r="F46" s="24">
        <f t="shared" si="1"/>
        <v>91566</v>
      </c>
      <c r="G46" s="24">
        <v>55448</v>
      </c>
      <c r="H46" s="24">
        <v>36118</v>
      </c>
      <c r="I46" s="24">
        <v>90</v>
      </c>
      <c r="J46" s="24">
        <v>7687</v>
      </c>
      <c r="K46" s="62">
        <v>38.270000000000003</v>
      </c>
      <c r="L46" s="62">
        <v>49.1</v>
      </c>
      <c r="M46" s="62">
        <v>48.63</v>
      </c>
      <c r="N46" s="62">
        <v>1.77</v>
      </c>
      <c r="O46" s="24">
        <v>1300</v>
      </c>
    </row>
    <row r="47" spans="2:15" x14ac:dyDescent="0.2">
      <c r="B47" s="61">
        <v>2007</v>
      </c>
      <c r="C47" s="64">
        <f t="shared" ref="C47:H47" si="8">SUM(C35:C46)</f>
        <v>719471</v>
      </c>
      <c r="D47" s="64">
        <f t="shared" si="8"/>
        <v>437766</v>
      </c>
      <c r="E47" s="64">
        <f t="shared" si="8"/>
        <v>281705</v>
      </c>
      <c r="F47" s="64">
        <f t="shared" si="8"/>
        <v>1280748</v>
      </c>
      <c r="G47" s="64">
        <f t="shared" si="8"/>
        <v>777294</v>
      </c>
      <c r="H47" s="64">
        <f t="shared" si="8"/>
        <v>503454</v>
      </c>
      <c r="I47" s="66">
        <f t="shared" ref="I47:O47" si="9">AVERAGE(I35:I46)</f>
        <v>90.333333333333329</v>
      </c>
      <c r="J47" s="66">
        <f t="shared" si="9"/>
        <v>7075.666666666667</v>
      </c>
      <c r="K47" s="67">
        <f t="shared" si="9"/>
        <v>49.009166666666665</v>
      </c>
      <c r="L47" s="67">
        <f>AVERAGE(L35:L46)</f>
        <v>59.970833333333339</v>
      </c>
      <c r="M47" s="67">
        <f>AVERAGE(M35:M46)</f>
        <v>57.240833333333335</v>
      </c>
      <c r="N47" s="67">
        <f t="shared" si="9"/>
        <v>1.7666666666666666</v>
      </c>
      <c r="O47" s="66">
        <f t="shared" si="9"/>
        <v>1192.1666666666667</v>
      </c>
    </row>
    <row r="48" spans="2:15" x14ac:dyDescent="0.2">
      <c r="B48" s="26">
        <v>39448</v>
      </c>
      <c r="C48" s="77">
        <f>SUM(D48:E48)</f>
        <v>52417</v>
      </c>
      <c r="D48" s="24">
        <v>33315</v>
      </c>
      <c r="E48" s="24">
        <v>19102</v>
      </c>
      <c r="F48" s="24">
        <f t="shared" si="1"/>
        <v>88137</v>
      </c>
      <c r="G48" s="24">
        <v>53175</v>
      </c>
      <c r="H48" s="24">
        <v>34962</v>
      </c>
      <c r="I48" s="24">
        <v>90</v>
      </c>
      <c r="J48" s="24">
        <v>7740</v>
      </c>
      <c r="K48" s="62">
        <v>36.61</v>
      </c>
      <c r="L48" s="62">
        <v>46.87</v>
      </c>
      <c r="M48" s="62">
        <v>39.99</v>
      </c>
      <c r="N48" s="62">
        <v>1.68</v>
      </c>
      <c r="O48" s="24">
        <v>1328</v>
      </c>
    </row>
    <row r="49" spans="2:15" x14ac:dyDescent="0.2">
      <c r="B49" s="26">
        <v>39479</v>
      </c>
      <c r="C49" s="77">
        <f t="shared" ref="C49:C59" si="10">SUM(D49:E49)</f>
        <v>58585</v>
      </c>
      <c r="D49" s="24">
        <v>40835</v>
      </c>
      <c r="E49" s="24">
        <v>17750</v>
      </c>
      <c r="F49" s="24">
        <f t="shared" si="1"/>
        <v>101828</v>
      </c>
      <c r="G49" s="24">
        <v>63936</v>
      </c>
      <c r="H49" s="24">
        <v>37892</v>
      </c>
      <c r="I49" s="24">
        <v>92</v>
      </c>
      <c r="J49" s="24">
        <v>7783</v>
      </c>
      <c r="K49" s="62">
        <v>44.85</v>
      </c>
      <c r="L49" s="62">
        <v>59.11</v>
      </c>
      <c r="M49" s="62">
        <v>51.72</v>
      </c>
      <c r="N49" s="62">
        <v>1.74</v>
      </c>
      <c r="O49" s="24">
        <v>1259</v>
      </c>
    </row>
    <row r="50" spans="2:15" x14ac:dyDescent="0.2">
      <c r="B50" s="26">
        <v>39508</v>
      </c>
      <c r="C50" s="77">
        <f t="shared" si="10"/>
        <v>61665</v>
      </c>
      <c r="D50" s="24">
        <v>38204</v>
      </c>
      <c r="E50" s="24">
        <v>23461</v>
      </c>
      <c r="F50" s="24">
        <f t="shared" si="1"/>
        <v>114761</v>
      </c>
      <c r="G50" s="24">
        <v>72698</v>
      </c>
      <c r="H50" s="24">
        <v>42063</v>
      </c>
      <c r="I50" s="24">
        <v>76</v>
      </c>
      <c r="J50" s="24">
        <v>7514</v>
      </c>
      <c r="K50" s="62">
        <v>48.84</v>
      </c>
      <c r="L50" s="62">
        <v>61.29</v>
      </c>
      <c r="M50" s="62">
        <v>58.72</v>
      </c>
      <c r="N50" s="62">
        <v>1.86</v>
      </c>
      <c r="O50" s="24">
        <v>1224</v>
      </c>
    </row>
    <row r="51" spans="2:15" x14ac:dyDescent="0.2">
      <c r="B51" s="26">
        <v>39539</v>
      </c>
      <c r="C51" s="77">
        <f t="shared" si="10"/>
        <v>68177</v>
      </c>
      <c r="D51" s="24">
        <v>39839</v>
      </c>
      <c r="E51" s="24">
        <v>28338</v>
      </c>
      <c r="F51" s="24">
        <f t="shared" si="1"/>
        <v>116894</v>
      </c>
      <c r="G51" s="24">
        <v>66766</v>
      </c>
      <c r="H51" s="24">
        <v>50128</v>
      </c>
      <c r="I51" s="24">
        <v>77</v>
      </c>
      <c r="J51" s="24">
        <v>7534</v>
      </c>
      <c r="K51" s="62">
        <v>51.44</v>
      </c>
      <c r="L51" s="62">
        <v>66.87</v>
      </c>
      <c r="M51" s="62">
        <v>63.99</v>
      </c>
      <c r="N51" s="62">
        <v>1.71</v>
      </c>
      <c r="O51" s="24">
        <v>1198</v>
      </c>
    </row>
    <row r="52" spans="2:15" x14ac:dyDescent="0.2">
      <c r="B52" s="26">
        <v>39569</v>
      </c>
      <c r="C52" s="77">
        <f t="shared" si="10"/>
        <v>69337</v>
      </c>
      <c r="D52" s="24">
        <v>41384</v>
      </c>
      <c r="E52" s="24">
        <v>27953</v>
      </c>
      <c r="F52" s="24">
        <f t="shared" si="1"/>
        <v>126167</v>
      </c>
      <c r="G52" s="24">
        <v>78006</v>
      </c>
      <c r="H52" s="24">
        <v>48161</v>
      </c>
      <c r="I52" s="24">
        <v>77</v>
      </c>
      <c r="J52" s="24">
        <v>7665</v>
      </c>
      <c r="K52" s="62">
        <v>52.74</v>
      </c>
      <c r="L52" s="62">
        <v>68.150000000000006</v>
      </c>
      <c r="M52" s="62">
        <v>70.14</v>
      </c>
      <c r="N52" s="62">
        <v>1.82</v>
      </c>
      <c r="O52" s="24">
        <v>1229</v>
      </c>
    </row>
    <row r="53" spans="2:15" x14ac:dyDescent="0.2">
      <c r="B53" s="26">
        <v>39600</v>
      </c>
      <c r="C53" s="77">
        <f t="shared" si="10"/>
        <v>67049</v>
      </c>
      <c r="D53" s="24">
        <v>40665</v>
      </c>
      <c r="E53" s="24">
        <v>26384</v>
      </c>
      <c r="F53" s="24">
        <f t="shared" si="1"/>
        <v>115699</v>
      </c>
      <c r="G53" s="24">
        <v>65345</v>
      </c>
      <c r="H53" s="24">
        <v>50354</v>
      </c>
      <c r="I53" s="24">
        <v>75</v>
      </c>
      <c r="J53" s="24">
        <v>7646</v>
      </c>
      <c r="K53" s="62">
        <v>50.26</v>
      </c>
      <c r="L53" s="62">
        <v>66.84</v>
      </c>
      <c r="M53" s="62">
        <v>63.32</v>
      </c>
      <c r="N53" s="62">
        <v>1.73</v>
      </c>
      <c r="O53" s="24">
        <v>1266</v>
      </c>
    </row>
    <row r="54" spans="2:15" x14ac:dyDescent="0.2">
      <c r="B54" s="26">
        <v>39630</v>
      </c>
      <c r="C54" s="77">
        <f t="shared" si="10"/>
        <v>72891</v>
      </c>
      <c r="D54" s="24">
        <v>44567</v>
      </c>
      <c r="E54" s="24">
        <v>28324</v>
      </c>
      <c r="F54" s="24">
        <f t="shared" si="1"/>
        <v>145348</v>
      </c>
      <c r="G54" s="24">
        <v>85818</v>
      </c>
      <c r="H54" s="24">
        <v>59530</v>
      </c>
      <c r="I54" s="24">
        <v>76</v>
      </c>
      <c r="J54" s="24">
        <v>7648</v>
      </c>
      <c r="K54" s="62">
        <v>60.19</v>
      </c>
      <c r="L54" s="62">
        <v>69.45</v>
      </c>
      <c r="M54" s="62">
        <v>75.63</v>
      </c>
      <c r="N54" s="62">
        <v>1.99</v>
      </c>
      <c r="O54" s="24">
        <v>1272</v>
      </c>
    </row>
    <row r="55" spans="2:15" x14ac:dyDescent="0.2">
      <c r="B55" s="26">
        <v>39661</v>
      </c>
      <c r="C55" s="77">
        <f t="shared" si="10"/>
        <v>86893</v>
      </c>
      <c r="D55" s="24">
        <v>49007</v>
      </c>
      <c r="E55" s="24">
        <v>37886</v>
      </c>
      <c r="F55" s="24">
        <f t="shared" si="1"/>
        <v>170953</v>
      </c>
      <c r="G55" s="24">
        <v>98616</v>
      </c>
      <c r="H55" s="24">
        <v>72337</v>
      </c>
      <c r="I55" s="24">
        <v>76</v>
      </c>
      <c r="J55" s="24">
        <v>7654</v>
      </c>
      <c r="K55" s="62">
        <v>70.58</v>
      </c>
      <c r="L55" s="62">
        <v>77.760000000000005</v>
      </c>
      <c r="M55" s="62">
        <v>78.08</v>
      </c>
      <c r="N55" s="62">
        <v>1.97</v>
      </c>
      <c r="O55" s="24">
        <v>1305</v>
      </c>
    </row>
    <row r="56" spans="2:15" x14ac:dyDescent="0.2">
      <c r="B56" s="26">
        <v>39692</v>
      </c>
      <c r="C56" s="77">
        <f t="shared" si="10"/>
        <v>74774</v>
      </c>
      <c r="D56" s="24">
        <v>39303</v>
      </c>
      <c r="E56" s="24">
        <v>35471</v>
      </c>
      <c r="F56" s="24">
        <f t="shared" si="1"/>
        <v>129115</v>
      </c>
      <c r="G56" s="24">
        <v>66284</v>
      </c>
      <c r="H56" s="24">
        <v>62831</v>
      </c>
      <c r="I56" s="24">
        <v>76</v>
      </c>
      <c r="J56" s="24">
        <v>7654</v>
      </c>
      <c r="K56" s="62">
        <v>55.4</v>
      </c>
      <c r="L56" s="62">
        <v>64.849999999999994</v>
      </c>
      <c r="M56" s="62">
        <v>64.31</v>
      </c>
      <c r="N56" s="62">
        <v>1.73</v>
      </c>
      <c r="O56" s="24">
        <v>1201</v>
      </c>
    </row>
    <row r="57" spans="2:15" x14ac:dyDescent="0.2">
      <c r="B57" s="26">
        <v>39722</v>
      </c>
      <c r="C57" s="77">
        <f t="shared" si="10"/>
        <v>68069</v>
      </c>
      <c r="D57" s="24">
        <v>37530</v>
      </c>
      <c r="E57" s="24">
        <v>30539</v>
      </c>
      <c r="F57" s="24">
        <f t="shared" si="1"/>
        <v>113758</v>
      </c>
      <c r="G57" s="24">
        <v>60640</v>
      </c>
      <c r="H57" s="24">
        <v>53118</v>
      </c>
      <c r="I57" s="24">
        <v>76</v>
      </c>
      <c r="J57" s="24">
        <v>7767</v>
      </c>
      <c r="K57" s="62">
        <v>47.09</v>
      </c>
      <c r="L57" s="62">
        <v>63.07</v>
      </c>
      <c r="M57" s="62">
        <v>55.59</v>
      </c>
      <c r="N57" s="62">
        <v>1.67</v>
      </c>
      <c r="O57" s="24">
        <v>1179</v>
      </c>
    </row>
    <row r="58" spans="2:15" x14ac:dyDescent="0.2">
      <c r="B58" s="26">
        <v>39753</v>
      </c>
      <c r="C58" s="77">
        <f t="shared" si="10"/>
        <v>52229</v>
      </c>
      <c r="D58" s="24">
        <v>34442</v>
      </c>
      <c r="E58" s="24">
        <v>17787</v>
      </c>
      <c r="F58" s="24">
        <f t="shared" si="1"/>
        <v>86286</v>
      </c>
      <c r="G58" s="24">
        <v>54086</v>
      </c>
      <c r="H58" s="24">
        <v>32200</v>
      </c>
      <c r="I58" s="24">
        <v>77</v>
      </c>
      <c r="J58" s="24">
        <v>7778</v>
      </c>
      <c r="K58" s="62">
        <v>36.93</v>
      </c>
      <c r="L58" s="62">
        <v>51</v>
      </c>
      <c r="M58" s="62">
        <v>42.85</v>
      </c>
      <c r="N58" s="62">
        <v>1.65</v>
      </c>
      <c r="O58" s="24">
        <v>1131</v>
      </c>
    </row>
    <row r="59" spans="2:15" x14ac:dyDescent="0.2">
      <c r="B59" s="26">
        <v>39783</v>
      </c>
      <c r="C59" s="77">
        <f t="shared" si="10"/>
        <v>47762</v>
      </c>
      <c r="D59" s="24">
        <v>31729</v>
      </c>
      <c r="E59" s="24">
        <v>16033</v>
      </c>
      <c r="F59" s="24">
        <f t="shared" si="1"/>
        <v>84925</v>
      </c>
      <c r="G59" s="24">
        <v>53117</v>
      </c>
      <c r="H59" s="24">
        <v>31808</v>
      </c>
      <c r="I59" s="24">
        <v>80</v>
      </c>
      <c r="J59" s="24">
        <v>8162</v>
      </c>
      <c r="K59" s="62">
        <v>33.520000000000003</v>
      </c>
      <c r="L59" s="62">
        <v>41.6</v>
      </c>
      <c r="M59" s="62">
        <v>36.32</v>
      </c>
      <c r="N59" s="62">
        <v>1.78</v>
      </c>
      <c r="O59" s="24">
        <v>1166</v>
      </c>
    </row>
    <row r="60" spans="2:15" x14ac:dyDescent="0.2">
      <c r="B60" s="61">
        <v>2008</v>
      </c>
      <c r="C60" s="64">
        <f t="shared" ref="C60:H60" si="11">SUM(C48:C59)</f>
        <v>779848</v>
      </c>
      <c r="D60" s="64">
        <f t="shared" si="11"/>
        <v>470820</v>
      </c>
      <c r="E60" s="64">
        <f t="shared" si="11"/>
        <v>309028</v>
      </c>
      <c r="F60" s="64">
        <f t="shared" si="11"/>
        <v>1393871</v>
      </c>
      <c r="G60" s="64">
        <f t="shared" si="11"/>
        <v>818487</v>
      </c>
      <c r="H60" s="64">
        <f t="shared" si="11"/>
        <v>575384</v>
      </c>
      <c r="I60" s="66">
        <f t="shared" ref="I60:O60" si="12">AVERAGE(I48:I59)</f>
        <v>79</v>
      </c>
      <c r="J60" s="66">
        <f t="shared" si="12"/>
        <v>7712.083333333333</v>
      </c>
      <c r="K60" s="67">
        <f t="shared" si="12"/>
        <v>49.037499999999994</v>
      </c>
      <c r="L60" s="67">
        <f>AVERAGE(L48:L59)</f>
        <v>61.405000000000008</v>
      </c>
      <c r="M60" s="67">
        <f>AVERAGE(M48:M59)</f>
        <v>58.388333333333343</v>
      </c>
      <c r="N60" s="67">
        <f t="shared" si="12"/>
        <v>1.7774999999999999</v>
      </c>
      <c r="O60" s="66">
        <f t="shared" si="12"/>
        <v>1229.8333333333333</v>
      </c>
    </row>
    <row r="61" spans="2:15" x14ac:dyDescent="0.2">
      <c r="B61" s="25">
        <v>39814</v>
      </c>
      <c r="C61" s="77">
        <f>SUM(D61:E61)</f>
        <v>39088</v>
      </c>
      <c r="D61" s="27">
        <v>26057</v>
      </c>
      <c r="E61" s="27">
        <v>13031</v>
      </c>
      <c r="F61" s="77">
        <f>SUM(G61:H61)</f>
        <v>73967</v>
      </c>
      <c r="G61" s="27">
        <v>46436</v>
      </c>
      <c r="H61" s="27">
        <v>27531</v>
      </c>
      <c r="I61" s="27">
        <v>87</v>
      </c>
      <c r="J61" s="27">
        <v>8356</v>
      </c>
      <c r="K61" s="63">
        <v>28.53</v>
      </c>
      <c r="L61" s="63">
        <v>37.130000000000003</v>
      </c>
      <c r="M61" s="63">
        <v>28.75</v>
      </c>
      <c r="N61" s="63">
        <v>1.89</v>
      </c>
      <c r="O61" s="27">
        <v>1132</v>
      </c>
    </row>
    <row r="62" spans="2:15" x14ac:dyDescent="0.2">
      <c r="B62" s="25">
        <v>39845</v>
      </c>
      <c r="C62" s="77">
        <f t="shared" ref="C62:C72" si="13">SUM(D62:E62)</f>
        <v>45629</v>
      </c>
      <c r="D62" s="77">
        <v>29175</v>
      </c>
      <c r="E62" s="77">
        <v>16454</v>
      </c>
      <c r="F62" s="77">
        <f t="shared" ref="F62:F72" si="14">SUM(G62:H62)</f>
        <v>84205</v>
      </c>
      <c r="G62" s="27">
        <v>47806</v>
      </c>
      <c r="H62" s="27">
        <v>36399</v>
      </c>
      <c r="I62" s="27">
        <v>87</v>
      </c>
      <c r="J62" s="27">
        <v>8356</v>
      </c>
      <c r="K62" s="63">
        <v>35.93</v>
      </c>
      <c r="L62" s="63">
        <v>47.42</v>
      </c>
      <c r="M62" s="63">
        <v>42.59</v>
      </c>
      <c r="N62" s="63">
        <v>1.85</v>
      </c>
      <c r="O62" s="27">
        <v>1106</v>
      </c>
    </row>
    <row r="63" spans="2:15" x14ac:dyDescent="0.2">
      <c r="B63" s="25">
        <v>39873</v>
      </c>
      <c r="C63" s="77">
        <f t="shared" si="13"/>
        <v>56468</v>
      </c>
      <c r="D63" s="77">
        <v>36629</v>
      </c>
      <c r="E63" s="77">
        <v>19839</v>
      </c>
      <c r="F63" s="77">
        <f t="shared" si="14"/>
        <v>106975</v>
      </c>
      <c r="G63" s="27">
        <v>66310</v>
      </c>
      <c r="H63" s="27">
        <v>40665</v>
      </c>
      <c r="I63" s="27">
        <v>90</v>
      </c>
      <c r="J63" s="27">
        <v>8588</v>
      </c>
      <c r="K63" s="63">
        <v>40.119999999999997</v>
      </c>
      <c r="L63" s="63">
        <v>52.05</v>
      </c>
      <c r="M63" s="63">
        <v>50.96</v>
      </c>
      <c r="N63" s="63">
        <v>1.89</v>
      </c>
      <c r="O63" s="27">
        <v>1175</v>
      </c>
    </row>
    <row r="64" spans="2:15" x14ac:dyDescent="0.2">
      <c r="B64" s="25">
        <v>39904</v>
      </c>
      <c r="C64" s="77">
        <f t="shared" si="13"/>
        <v>67078</v>
      </c>
      <c r="D64" s="77">
        <v>40547</v>
      </c>
      <c r="E64" s="77">
        <v>26531</v>
      </c>
      <c r="F64" s="77">
        <f t="shared" si="14"/>
        <v>135741</v>
      </c>
      <c r="G64" s="27">
        <v>83493</v>
      </c>
      <c r="H64" s="27">
        <v>52248</v>
      </c>
      <c r="I64" s="27">
        <v>90</v>
      </c>
      <c r="J64" s="27">
        <v>8589</v>
      </c>
      <c r="K64" s="63">
        <v>52.55</v>
      </c>
      <c r="L64" s="63">
        <v>60.38</v>
      </c>
      <c r="M64" s="63">
        <v>60.52</v>
      </c>
      <c r="N64" s="63">
        <v>2.02</v>
      </c>
      <c r="O64" s="27">
        <v>1200</v>
      </c>
    </row>
    <row r="65" spans="2:15" x14ac:dyDescent="0.2">
      <c r="B65" s="25">
        <v>39934</v>
      </c>
      <c r="C65" s="77">
        <f t="shared" si="13"/>
        <v>65975</v>
      </c>
      <c r="D65" s="77">
        <v>37319</v>
      </c>
      <c r="E65" s="77">
        <v>28656</v>
      </c>
      <c r="F65" s="77">
        <f t="shared" si="14"/>
        <v>117013</v>
      </c>
      <c r="G65" s="27">
        <v>64592</v>
      </c>
      <c r="H65" s="27">
        <v>52421</v>
      </c>
      <c r="I65" s="27">
        <v>90</v>
      </c>
      <c r="J65" s="27">
        <v>8597</v>
      </c>
      <c r="K65" s="63">
        <v>43.83</v>
      </c>
      <c r="L65" s="63">
        <v>54.55</v>
      </c>
      <c r="M65" s="63">
        <v>56.43</v>
      </c>
      <c r="N65" s="63">
        <v>1.77</v>
      </c>
      <c r="O65" s="27">
        <v>1154</v>
      </c>
    </row>
    <row r="66" spans="2:15" x14ac:dyDescent="0.2">
      <c r="B66" s="25">
        <v>39965</v>
      </c>
      <c r="C66" s="77">
        <f t="shared" si="13"/>
        <v>64947</v>
      </c>
      <c r="D66" s="77">
        <v>40040</v>
      </c>
      <c r="E66" s="77">
        <v>24907</v>
      </c>
      <c r="F66" s="77">
        <f t="shared" si="14"/>
        <v>121498</v>
      </c>
      <c r="G66" s="27">
        <v>70533</v>
      </c>
      <c r="H66" s="27">
        <v>50965</v>
      </c>
      <c r="I66" s="27">
        <v>90</v>
      </c>
      <c r="J66" s="27">
        <v>8609</v>
      </c>
      <c r="K66" s="63">
        <v>46.78</v>
      </c>
      <c r="L66" s="63">
        <v>59.6</v>
      </c>
      <c r="M66" s="63">
        <v>60.08</v>
      </c>
      <c r="N66" s="63">
        <v>1.87</v>
      </c>
      <c r="O66" s="27">
        <v>1213</v>
      </c>
    </row>
    <row r="67" spans="2:15" x14ac:dyDescent="0.2">
      <c r="B67" s="25">
        <v>39995</v>
      </c>
      <c r="C67" s="77">
        <f t="shared" si="13"/>
        <v>74765</v>
      </c>
      <c r="D67" s="77">
        <v>42109</v>
      </c>
      <c r="E67" s="77">
        <v>32656</v>
      </c>
      <c r="F67" s="77">
        <f t="shared" si="14"/>
        <v>140332</v>
      </c>
      <c r="G67" s="27">
        <v>76044</v>
      </c>
      <c r="H67" s="27">
        <v>64288</v>
      </c>
      <c r="I67" s="27">
        <v>88</v>
      </c>
      <c r="J67" s="27">
        <v>8369</v>
      </c>
      <c r="K67" s="63">
        <v>53.74</v>
      </c>
      <c r="L67" s="63">
        <v>61.6</v>
      </c>
      <c r="M67" s="63">
        <v>63.6</v>
      </c>
      <c r="N67" s="63">
        <v>1.88</v>
      </c>
      <c r="O67" s="27">
        <v>1152</v>
      </c>
    </row>
    <row r="68" spans="2:15" x14ac:dyDescent="0.2">
      <c r="B68" s="25">
        <v>40026</v>
      </c>
      <c r="C68" s="77">
        <f t="shared" si="13"/>
        <v>81144</v>
      </c>
      <c r="D68" s="77">
        <v>45703</v>
      </c>
      <c r="E68" s="77">
        <v>35441</v>
      </c>
      <c r="F68" s="77">
        <f>SUM(G68:H68)</f>
        <v>181187</v>
      </c>
      <c r="G68" s="27">
        <v>103695</v>
      </c>
      <c r="H68" s="27">
        <v>77492</v>
      </c>
      <c r="I68" s="27">
        <v>90</v>
      </c>
      <c r="J68" s="27">
        <v>8631</v>
      </c>
      <c r="K68" s="63">
        <v>66.790000000000006</v>
      </c>
      <c r="L68" s="63">
        <v>73.290000000000006</v>
      </c>
      <c r="M68" s="63">
        <v>75.48</v>
      </c>
      <c r="N68" s="63">
        <v>2.23</v>
      </c>
      <c r="O68" s="27">
        <v>1193</v>
      </c>
    </row>
    <row r="69" spans="2:15" x14ac:dyDescent="0.2">
      <c r="B69" s="25">
        <v>40057</v>
      </c>
      <c r="C69" s="77">
        <f t="shared" si="13"/>
        <v>68960</v>
      </c>
      <c r="D69" s="77">
        <v>37198</v>
      </c>
      <c r="E69" s="77">
        <v>31762</v>
      </c>
      <c r="F69" s="77">
        <f t="shared" si="14"/>
        <v>130179</v>
      </c>
      <c r="G69" s="27">
        <v>64729</v>
      </c>
      <c r="H69" s="27">
        <v>65450</v>
      </c>
      <c r="I69" s="27">
        <v>90</v>
      </c>
      <c r="J69" s="27">
        <v>8633</v>
      </c>
      <c r="K69" s="63">
        <v>50.07</v>
      </c>
      <c r="L69" s="63">
        <v>60.25</v>
      </c>
      <c r="M69" s="63">
        <v>58.4</v>
      </c>
      <c r="N69" s="63">
        <v>1.89</v>
      </c>
      <c r="O69" s="27">
        <v>1157</v>
      </c>
    </row>
    <row r="70" spans="2:15" x14ac:dyDescent="0.2">
      <c r="B70" s="25">
        <v>40087</v>
      </c>
      <c r="C70" s="77">
        <f t="shared" si="13"/>
        <v>70965</v>
      </c>
      <c r="D70" s="77">
        <v>38860</v>
      </c>
      <c r="E70" s="77">
        <v>32105</v>
      </c>
      <c r="F70" s="77">
        <f t="shared" si="14"/>
        <v>123213</v>
      </c>
      <c r="G70" s="27">
        <v>67276</v>
      </c>
      <c r="H70" s="27">
        <v>55937</v>
      </c>
      <c r="I70" s="27">
        <v>92</v>
      </c>
      <c r="J70" s="27">
        <v>8770</v>
      </c>
      <c r="K70" s="63">
        <v>45.19</v>
      </c>
      <c r="L70" s="63">
        <v>55.5</v>
      </c>
      <c r="M70" s="63">
        <v>57.45</v>
      </c>
      <c r="N70" s="63">
        <v>1.74</v>
      </c>
      <c r="O70" s="27">
        <v>1186</v>
      </c>
    </row>
    <row r="71" spans="2:15" x14ac:dyDescent="0.2">
      <c r="B71" s="25">
        <v>40118</v>
      </c>
      <c r="C71" s="77">
        <f>SUM(D71:E71)</f>
        <v>57609</v>
      </c>
      <c r="D71" s="77">
        <v>34244</v>
      </c>
      <c r="E71" s="77">
        <v>23365</v>
      </c>
      <c r="F71" s="77">
        <f t="shared" si="14"/>
        <v>103283</v>
      </c>
      <c r="G71" s="27">
        <v>57299</v>
      </c>
      <c r="H71" s="27">
        <v>45984</v>
      </c>
      <c r="I71" s="27">
        <v>90</v>
      </c>
      <c r="J71" s="27">
        <v>8948</v>
      </c>
      <c r="K71" s="63">
        <v>38.380000000000003</v>
      </c>
      <c r="L71" s="63">
        <v>48.19</v>
      </c>
      <c r="M71" s="63">
        <v>38.82</v>
      </c>
      <c r="N71" s="63">
        <v>1.79</v>
      </c>
      <c r="O71" s="27">
        <v>1165</v>
      </c>
    </row>
    <row r="72" spans="2:15" x14ac:dyDescent="0.2">
      <c r="B72" s="25">
        <v>40148</v>
      </c>
      <c r="C72" s="77">
        <f t="shared" si="13"/>
        <v>53722</v>
      </c>
      <c r="D72" s="77">
        <v>32502</v>
      </c>
      <c r="E72" s="77">
        <v>21220</v>
      </c>
      <c r="F72" s="77">
        <f t="shared" si="14"/>
        <v>93998</v>
      </c>
      <c r="G72" s="27">
        <v>56144</v>
      </c>
      <c r="H72" s="27">
        <v>37854</v>
      </c>
      <c r="I72" s="27">
        <v>87</v>
      </c>
      <c r="J72" s="27">
        <v>8585</v>
      </c>
      <c r="K72" s="63">
        <v>35.22</v>
      </c>
      <c r="L72" s="63">
        <v>39.340000000000003</v>
      </c>
      <c r="M72" s="63">
        <v>33.71</v>
      </c>
      <c r="N72" s="63">
        <v>1.75</v>
      </c>
      <c r="O72" s="27">
        <v>1108</v>
      </c>
    </row>
    <row r="73" spans="2:15" x14ac:dyDescent="0.2">
      <c r="B73" s="61">
        <v>2009</v>
      </c>
      <c r="C73" s="64">
        <f t="shared" ref="C73:H73" si="15">SUM(C61:C72)</f>
        <v>746350</v>
      </c>
      <c r="D73" s="64">
        <f t="shared" si="15"/>
        <v>440383</v>
      </c>
      <c r="E73" s="64">
        <f t="shared" si="15"/>
        <v>305967</v>
      </c>
      <c r="F73" s="64">
        <f t="shared" si="15"/>
        <v>1411591</v>
      </c>
      <c r="G73" s="64">
        <f t="shared" si="15"/>
        <v>804357</v>
      </c>
      <c r="H73" s="64">
        <f t="shared" si="15"/>
        <v>607234</v>
      </c>
      <c r="I73" s="66">
        <f t="shared" ref="I73:O73" si="16">AVERAGE(I61:I72)</f>
        <v>89.25</v>
      </c>
      <c r="J73" s="66">
        <f t="shared" si="16"/>
        <v>8585.9166666666661</v>
      </c>
      <c r="K73" s="67">
        <f t="shared" si="16"/>
        <v>44.760833333333331</v>
      </c>
      <c r="L73" s="67">
        <f>AVERAGE(L61:L72)</f>
        <v>54.108333333333341</v>
      </c>
      <c r="M73" s="67">
        <f>AVERAGE(M61:M72)</f>
        <v>52.232500000000016</v>
      </c>
      <c r="N73" s="67">
        <f t="shared" si="16"/>
        <v>1.8808333333333331</v>
      </c>
      <c r="O73" s="66">
        <f t="shared" si="16"/>
        <v>1161.75</v>
      </c>
    </row>
    <row r="74" spans="2:15" x14ac:dyDescent="0.2">
      <c r="B74" s="25">
        <v>40179</v>
      </c>
      <c r="C74" s="77">
        <f>SUM(D74:E74)</f>
        <v>42760</v>
      </c>
      <c r="D74" s="77">
        <v>25033</v>
      </c>
      <c r="E74" s="77">
        <v>17727</v>
      </c>
      <c r="F74" s="77">
        <f>SUM(G74:H74)</f>
        <v>79319</v>
      </c>
      <c r="G74" s="27">
        <v>44589</v>
      </c>
      <c r="H74" s="27">
        <v>34730</v>
      </c>
      <c r="I74" s="27">
        <v>89</v>
      </c>
      <c r="J74" s="27">
        <v>8964</v>
      </c>
      <c r="K74" s="63">
        <v>28.54</v>
      </c>
      <c r="L74" s="63">
        <v>35.409999999999997</v>
      </c>
      <c r="M74" s="63">
        <v>29.61</v>
      </c>
      <c r="N74" s="63">
        <v>1.85</v>
      </c>
      <c r="O74" s="27">
        <v>1087</v>
      </c>
    </row>
    <row r="75" spans="2:15" x14ac:dyDescent="0.2">
      <c r="B75" s="25">
        <v>40210</v>
      </c>
      <c r="C75" s="77">
        <f t="shared" ref="C75:C137" si="17">SUM(D75:E75)</f>
        <v>50513</v>
      </c>
      <c r="D75" s="77">
        <v>32017</v>
      </c>
      <c r="E75" s="77">
        <v>18496</v>
      </c>
      <c r="F75" s="77">
        <f t="shared" ref="F75:F85" si="18">SUM(G75:H75)</f>
        <v>88590</v>
      </c>
      <c r="G75" s="27">
        <v>52284</v>
      </c>
      <c r="H75" s="27">
        <v>36306</v>
      </c>
      <c r="I75" s="27">
        <v>90</v>
      </c>
      <c r="J75" s="27">
        <v>9020</v>
      </c>
      <c r="K75" s="63">
        <v>35.020000000000003</v>
      </c>
      <c r="L75" s="63">
        <v>44.46</v>
      </c>
      <c r="M75" s="63">
        <v>37.03</v>
      </c>
      <c r="N75" s="63">
        <v>1.75</v>
      </c>
      <c r="O75" s="27">
        <v>1090</v>
      </c>
    </row>
    <row r="76" spans="2:15" x14ac:dyDescent="0.2">
      <c r="B76" s="25">
        <v>40238</v>
      </c>
      <c r="C76" s="77">
        <f t="shared" si="17"/>
        <v>64935</v>
      </c>
      <c r="D76" s="77">
        <v>40028</v>
      </c>
      <c r="E76" s="77">
        <v>24907</v>
      </c>
      <c r="F76" s="77">
        <f t="shared" si="18"/>
        <v>114757</v>
      </c>
      <c r="G76" s="27">
        <v>68733</v>
      </c>
      <c r="H76" s="27">
        <v>46024</v>
      </c>
      <c r="I76" s="27">
        <v>92</v>
      </c>
      <c r="J76" s="27">
        <v>9050</v>
      </c>
      <c r="K76" s="63">
        <v>40.86</v>
      </c>
      <c r="L76" s="63">
        <v>49.99</v>
      </c>
      <c r="M76" s="63">
        <v>44.89</v>
      </c>
      <c r="N76" s="63">
        <v>1.77</v>
      </c>
      <c r="O76" s="27">
        <v>1086</v>
      </c>
    </row>
    <row r="77" spans="2:15" x14ac:dyDescent="0.2">
      <c r="B77" s="25">
        <v>40269</v>
      </c>
      <c r="C77" s="77">
        <f t="shared" si="17"/>
        <v>79009</v>
      </c>
      <c r="D77" s="77">
        <v>42597</v>
      </c>
      <c r="E77" s="77">
        <v>36412</v>
      </c>
      <c r="F77" s="77">
        <f t="shared" si="18"/>
        <v>148016</v>
      </c>
      <c r="G77" s="27">
        <v>80182</v>
      </c>
      <c r="H77" s="27">
        <v>67834</v>
      </c>
      <c r="I77" s="27">
        <v>92</v>
      </c>
      <c r="J77" s="27">
        <v>9056</v>
      </c>
      <c r="K77" s="63">
        <v>54.25</v>
      </c>
      <c r="L77" s="63">
        <v>62.08</v>
      </c>
      <c r="M77" s="63">
        <v>62.06</v>
      </c>
      <c r="N77" s="63">
        <v>1.87</v>
      </c>
      <c r="O77" s="27">
        <v>1126</v>
      </c>
    </row>
    <row r="78" spans="2:15" x14ac:dyDescent="0.2">
      <c r="B78" s="25">
        <v>40299</v>
      </c>
      <c r="C78" s="77">
        <f t="shared" si="17"/>
        <v>78214</v>
      </c>
      <c r="D78" s="77">
        <v>40609</v>
      </c>
      <c r="E78" s="77">
        <v>37605</v>
      </c>
      <c r="F78" s="77">
        <f t="shared" si="18"/>
        <v>135505</v>
      </c>
      <c r="G78" s="27">
        <v>68474</v>
      </c>
      <c r="H78" s="27">
        <v>67031</v>
      </c>
      <c r="I78" s="27">
        <v>92</v>
      </c>
      <c r="J78" s="27">
        <v>9066</v>
      </c>
      <c r="K78" s="63">
        <v>48.03</v>
      </c>
      <c r="L78" s="63">
        <v>59.18</v>
      </c>
      <c r="M78" s="63">
        <v>57.97</v>
      </c>
      <c r="N78" s="63">
        <v>1.73</v>
      </c>
      <c r="O78" s="27">
        <v>1110</v>
      </c>
    </row>
    <row r="79" spans="2:15" x14ac:dyDescent="0.2">
      <c r="B79" s="25">
        <v>40330</v>
      </c>
      <c r="C79" s="77">
        <f>SUM(D79:E79)</f>
        <v>69946</v>
      </c>
      <c r="D79" s="77">
        <v>40795</v>
      </c>
      <c r="E79" s="77">
        <v>29151</v>
      </c>
      <c r="F79" s="77">
        <f t="shared" si="18"/>
        <v>128301</v>
      </c>
      <c r="G79" s="77">
        <v>74621</v>
      </c>
      <c r="H79" s="77">
        <v>53680</v>
      </c>
      <c r="I79" s="77">
        <v>90</v>
      </c>
      <c r="J79" s="77">
        <v>9160</v>
      </c>
      <c r="K79" s="80">
        <v>46.46</v>
      </c>
      <c r="L79" s="80">
        <v>59.18</v>
      </c>
      <c r="M79" s="80">
        <v>58.71</v>
      </c>
      <c r="N79" s="80">
        <v>1.83</v>
      </c>
      <c r="O79" s="77">
        <v>1218</v>
      </c>
    </row>
    <row r="80" spans="2:15" x14ac:dyDescent="0.2">
      <c r="B80" s="25">
        <v>40360</v>
      </c>
      <c r="C80" s="77">
        <f t="shared" si="17"/>
        <v>97203</v>
      </c>
      <c r="D80" s="77">
        <v>49053</v>
      </c>
      <c r="E80" s="77">
        <v>48150</v>
      </c>
      <c r="F80" s="77">
        <f t="shared" si="18"/>
        <v>178466</v>
      </c>
      <c r="G80" s="77">
        <v>86560</v>
      </c>
      <c r="H80" s="77">
        <v>91906</v>
      </c>
      <c r="I80" s="77">
        <v>90</v>
      </c>
      <c r="J80" s="77">
        <v>9160</v>
      </c>
      <c r="K80" s="80">
        <v>62.11</v>
      </c>
      <c r="L80" s="80">
        <v>69.180000000000007</v>
      </c>
      <c r="M80" s="80">
        <v>72.209999999999994</v>
      </c>
      <c r="N80" s="80">
        <v>1.84</v>
      </c>
      <c r="O80" s="77">
        <v>1213</v>
      </c>
    </row>
    <row r="81" spans="2:17" x14ac:dyDescent="0.2">
      <c r="B81" s="25">
        <v>40391</v>
      </c>
      <c r="C81" s="77">
        <f t="shared" si="17"/>
        <v>95431</v>
      </c>
      <c r="D81" s="1">
        <v>48093</v>
      </c>
      <c r="E81" s="1">
        <v>47338</v>
      </c>
      <c r="F81" s="77">
        <f>SUM(G81:H81)</f>
        <v>208639</v>
      </c>
      <c r="G81" s="77">
        <v>106332</v>
      </c>
      <c r="H81" s="77">
        <v>102307</v>
      </c>
      <c r="I81" s="77">
        <v>90</v>
      </c>
      <c r="J81" s="77">
        <v>9160</v>
      </c>
      <c r="K81" s="80">
        <v>71.98</v>
      </c>
      <c r="L81" s="80">
        <v>77.11</v>
      </c>
      <c r="M81" s="80">
        <v>80.989999999999995</v>
      </c>
      <c r="N81" s="80">
        <v>2.19</v>
      </c>
      <c r="O81" s="77">
        <v>1237</v>
      </c>
    </row>
    <row r="82" spans="2:17" x14ac:dyDescent="0.2">
      <c r="B82" s="25">
        <v>40422</v>
      </c>
      <c r="C82" s="77">
        <f t="shared" si="17"/>
        <v>83623</v>
      </c>
      <c r="D82" s="27">
        <v>38854</v>
      </c>
      <c r="E82" s="27">
        <v>44769</v>
      </c>
      <c r="F82" s="77">
        <f t="shared" si="18"/>
        <v>159652</v>
      </c>
      <c r="G82" s="27">
        <v>72305</v>
      </c>
      <c r="H82" s="27">
        <v>87347</v>
      </c>
      <c r="I82" s="27">
        <v>90</v>
      </c>
      <c r="J82" s="27">
        <v>9160</v>
      </c>
      <c r="K82" s="63">
        <v>57.87</v>
      </c>
      <c r="L82" s="63">
        <v>68.44</v>
      </c>
      <c r="M82" s="63">
        <v>67.81</v>
      </c>
      <c r="N82" s="63">
        <v>1.91</v>
      </c>
      <c r="O82" s="27">
        <v>1218</v>
      </c>
    </row>
    <row r="83" spans="2:17" x14ac:dyDescent="0.2">
      <c r="B83" s="25">
        <v>40452</v>
      </c>
      <c r="C83" s="77">
        <f t="shared" si="17"/>
        <v>86975</v>
      </c>
      <c r="D83" s="27">
        <v>40652</v>
      </c>
      <c r="E83" s="27">
        <v>46323</v>
      </c>
      <c r="F83" s="77">
        <f t="shared" si="18"/>
        <v>154271</v>
      </c>
      <c r="G83" s="27">
        <v>72172</v>
      </c>
      <c r="H83" s="27">
        <v>82099</v>
      </c>
      <c r="I83" s="27">
        <v>88</v>
      </c>
      <c r="J83" s="27">
        <v>9111</v>
      </c>
      <c r="K83" s="63">
        <v>54.4</v>
      </c>
      <c r="L83" s="63">
        <v>67.489999999999995</v>
      </c>
      <c r="M83" s="63">
        <v>62.48</v>
      </c>
      <c r="N83" s="63">
        <v>1.77</v>
      </c>
      <c r="O83" s="27">
        <v>1195</v>
      </c>
    </row>
    <row r="84" spans="2:17" x14ac:dyDescent="0.2">
      <c r="B84" s="25">
        <v>40483</v>
      </c>
      <c r="C84" s="77">
        <f t="shared" si="17"/>
        <v>61389</v>
      </c>
      <c r="D84" s="27">
        <v>32745</v>
      </c>
      <c r="E84" s="27">
        <v>28644</v>
      </c>
      <c r="F84" s="77">
        <f t="shared" si="18"/>
        <v>108669</v>
      </c>
      <c r="G84" s="27">
        <v>52605</v>
      </c>
      <c r="H84" s="27">
        <v>56064</v>
      </c>
      <c r="I84" s="27">
        <v>88</v>
      </c>
      <c r="J84" s="27">
        <v>9111</v>
      </c>
      <c r="K84" s="63">
        <v>39.69</v>
      </c>
      <c r="L84" s="63">
        <v>49.83</v>
      </c>
      <c r="M84" s="63">
        <v>41.82</v>
      </c>
      <c r="N84" s="63">
        <v>1.77</v>
      </c>
      <c r="O84" s="27">
        <v>1176</v>
      </c>
    </row>
    <row r="85" spans="2:17" x14ac:dyDescent="0.2">
      <c r="B85" s="25">
        <v>40513</v>
      </c>
      <c r="C85" s="77">
        <f t="shared" si="17"/>
        <v>52601</v>
      </c>
      <c r="D85" s="27">
        <v>29702</v>
      </c>
      <c r="E85" s="27">
        <v>22899</v>
      </c>
      <c r="F85" s="77">
        <f t="shared" si="18"/>
        <v>91859</v>
      </c>
      <c r="G85" s="27">
        <v>49716</v>
      </c>
      <c r="H85" s="27">
        <v>42143</v>
      </c>
      <c r="I85" s="27">
        <v>85</v>
      </c>
      <c r="J85" s="27">
        <v>9019</v>
      </c>
      <c r="K85" s="63">
        <v>32.82</v>
      </c>
      <c r="L85" s="63">
        <v>39.950000000000003</v>
      </c>
      <c r="M85" s="63">
        <v>41.29</v>
      </c>
      <c r="N85" s="63">
        <v>1.75</v>
      </c>
      <c r="O85" s="27">
        <v>1152</v>
      </c>
    </row>
    <row r="86" spans="2:17" x14ac:dyDescent="0.2">
      <c r="B86" s="61">
        <v>2010</v>
      </c>
      <c r="C86" s="64">
        <f>SUM(D86:E86)</f>
        <v>862599</v>
      </c>
      <c r="D86" s="64">
        <f>SUM(D74:D85)</f>
        <v>460178</v>
      </c>
      <c r="E86" s="64">
        <f>SUM(E74:E85)</f>
        <v>402421</v>
      </c>
      <c r="F86" s="64">
        <f>SUM(F74:F85)</f>
        <v>1596044</v>
      </c>
      <c r="G86" s="64">
        <f>SUM(G74:G85)</f>
        <v>828573</v>
      </c>
      <c r="H86" s="64">
        <f>SUM(H74:H85)</f>
        <v>767471</v>
      </c>
      <c r="I86" s="64">
        <f t="shared" ref="I86:N86" si="19">AVERAGE(I74:I85)</f>
        <v>89.666666666666671</v>
      </c>
      <c r="J86" s="64">
        <f t="shared" si="19"/>
        <v>9086.4166666666661</v>
      </c>
      <c r="K86" s="65">
        <f>AVERAGE(K74:K85)</f>
        <v>47.669166666666676</v>
      </c>
      <c r="L86" s="65">
        <f>AVERAGE(L74:L85)</f>
        <v>56.858333333333341</v>
      </c>
      <c r="M86" s="65">
        <f>AVERAGE(M74:M85)</f>
        <v>54.739166666666669</v>
      </c>
      <c r="N86" s="65">
        <f t="shared" si="19"/>
        <v>1.8358333333333332</v>
      </c>
      <c r="O86" s="64">
        <f>AVERAGE(O74:O85)</f>
        <v>1159</v>
      </c>
      <c r="Q86" s="32"/>
    </row>
    <row r="87" spans="2:17" x14ac:dyDescent="0.2">
      <c r="B87" s="25">
        <v>40544</v>
      </c>
      <c r="C87" s="77">
        <f>SUM(D87:E87)</f>
        <v>46133</v>
      </c>
      <c r="D87" s="76">
        <v>25474</v>
      </c>
      <c r="E87" s="76">
        <v>20659</v>
      </c>
      <c r="F87" s="77">
        <f t="shared" ref="F87:F95" si="20">SUM(G87:H87)</f>
        <v>87561</v>
      </c>
      <c r="G87" s="76">
        <v>44884</v>
      </c>
      <c r="H87" s="76">
        <v>42677</v>
      </c>
      <c r="I87" s="76">
        <v>90</v>
      </c>
      <c r="J87" s="76">
        <v>9045</v>
      </c>
      <c r="K87" s="78">
        <v>31.19</v>
      </c>
      <c r="L87" s="78">
        <v>39.57</v>
      </c>
      <c r="M87" s="78">
        <v>34.909999999999997</v>
      </c>
      <c r="N87" s="78">
        <v>1.9</v>
      </c>
      <c r="O87" s="76">
        <v>1137</v>
      </c>
      <c r="Q87" s="32"/>
    </row>
    <row r="88" spans="2:17" x14ac:dyDescent="0.2">
      <c r="B88" s="25">
        <v>40575</v>
      </c>
      <c r="C88" s="77">
        <f t="shared" si="17"/>
        <v>53702</v>
      </c>
      <c r="D88" s="76">
        <v>30545</v>
      </c>
      <c r="E88" s="76">
        <v>23157</v>
      </c>
      <c r="F88" s="77">
        <f t="shared" si="20"/>
        <v>97403</v>
      </c>
      <c r="G88" s="76">
        <v>51466</v>
      </c>
      <c r="H88" s="76">
        <v>45937</v>
      </c>
      <c r="I88" s="76">
        <v>92</v>
      </c>
      <c r="J88" s="76">
        <v>9185</v>
      </c>
      <c r="K88" s="78">
        <v>37.700000000000003</v>
      </c>
      <c r="L88" s="78">
        <v>47.95</v>
      </c>
      <c r="M88" s="78">
        <v>48.35</v>
      </c>
      <c r="N88" s="78">
        <v>1.81</v>
      </c>
      <c r="O88" s="76">
        <v>1195</v>
      </c>
    </row>
    <row r="89" spans="2:17" x14ac:dyDescent="0.2">
      <c r="B89" s="25">
        <v>40603</v>
      </c>
      <c r="C89" s="77">
        <f t="shared" si="17"/>
        <v>66150</v>
      </c>
      <c r="D89" s="77">
        <v>33709</v>
      </c>
      <c r="E89" s="77">
        <v>32441</v>
      </c>
      <c r="F89" s="77">
        <f t="shared" si="20"/>
        <v>120561</v>
      </c>
      <c r="G89" s="77">
        <v>58974</v>
      </c>
      <c r="H89" s="77">
        <v>61587</v>
      </c>
      <c r="I89" s="76">
        <v>93</v>
      </c>
      <c r="J89" s="76">
        <v>9241</v>
      </c>
      <c r="K89" s="78">
        <v>41.89</v>
      </c>
      <c r="L89" s="78">
        <v>52.07</v>
      </c>
      <c r="M89" s="78">
        <v>49.18</v>
      </c>
      <c r="N89" s="78">
        <v>1.82</v>
      </c>
      <c r="O89" s="76">
        <v>1215</v>
      </c>
    </row>
    <row r="90" spans="2:17" s="1" customFormat="1" x14ac:dyDescent="0.2">
      <c r="B90" s="25">
        <v>40634</v>
      </c>
      <c r="C90" s="77">
        <f t="shared" si="17"/>
        <v>84926</v>
      </c>
      <c r="D90" s="76">
        <v>38416</v>
      </c>
      <c r="E90" s="76">
        <v>46510</v>
      </c>
      <c r="F90" s="77">
        <f t="shared" si="20"/>
        <v>156513</v>
      </c>
      <c r="G90" s="76">
        <v>76238</v>
      </c>
      <c r="H90" s="76">
        <v>80275</v>
      </c>
      <c r="I90" s="76">
        <v>93</v>
      </c>
      <c r="J90" s="76">
        <v>9241</v>
      </c>
      <c r="K90" s="78">
        <v>55.85</v>
      </c>
      <c r="L90" s="78">
        <v>63.55</v>
      </c>
      <c r="M90" s="78">
        <v>63.61</v>
      </c>
      <c r="N90" s="78">
        <v>1.84</v>
      </c>
      <c r="O90" s="76">
        <v>1225</v>
      </c>
    </row>
    <row r="91" spans="2:17" x14ac:dyDescent="0.2">
      <c r="B91" s="25">
        <v>40664</v>
      </c>
      <c r="C91" s="77">
        <f t="shared" si="17"/>
        <v>88541</v>
      </c>
      <c r="D91" s="76">
        <v>40135</v>
      </c>
      <c r="E91" s="76">
        <v>48406</v>
      </c>
      <c r="F91" s="77">
        <f t="shared" si="20"/>
        <v>153253</v>
      </c>
      <c r="G91" s="76">
        <v>69967</v>
      </c>
      <c r="H91" s="76">
        <v>83286</v>
      </c>
      <c r="I91" s="76">
        <v>94</v>
      </c>
      <c r="J91" s="76">
        <v>9421</v>
      </c>
      <c r="K91" s="78">
        <v>52.31</v>
      </c>
      <c r="L91" s="78">
        <v>65.11</v>
      </c>
      <c r="M91" s="78">
        <v>63.85</v>
      </c>
      <c r="N91" s="78">
        <v>1.73</v>
      </c>
      <c r="O91" s="76">
        <v>1256</v>
      </c>
    </row>
    <row r="92" spans="2:17" x14ac:dyDescent="0.2">
      <c r="B92" s="25">
        <v>40695</v>
      </c>
      <c r="C92" s="77">
        <f t="shared" si="17"/>
        <v>86355</v>
      </c>
      <c r="D92" s="76">
        <v>42268</v>
      </c>
      <c r="E92" s="76">
        <v>44087</v>
      </c>
      <c r="F92" s="77">
        <f t="shared" si="20"/>
        <v>155308</v>
      </c>
      <c r="G92" s="76">
        <v>79241</v>
      </c>
      <c r="H92" s="76">
        <v>76067</v>
      </c>
      <c r="I92" s="85">
        <v>92</v>
      </c>
      <c r="J92" s="76">
        <v>9358</v>
      </c>
      <c r="K92" s="78">
        <v>55.12</v>
      </c>
      <c r="L92" s="78">
        <v>66.010000000000005</v>
      </c>
      <c r="M92" s="78">
        <v>68.48</v>
      </c>
      <c r="N92" s="85">
        <v>1.8</v>
      </c>
      <c r="O92" s="76">
        <v>1261</v>
      </c>
    </row>
    <row r="93" spans="2:17" x14ac:dyDescent="0.2">
      <c r="B93" s="25">
        <v>40725</v>
      </c>
      <c r="C93" s="77">
        <f t="shared" si="17"/>
        <v>96260</v>
      </c>
      <c r="D93" s="76">
        <v>45547</v>
      </c>
      <c r="E93" s="76">
        <v>50713</v>
      </c>
      <c r="F93" s="77">
        <f t="shared" si="20"/>
        <v>193664</v>
      </c>
      <c r="G93" s="76">
        <v>89145</v>
      </c>
      <c r="H93" s="76">
        <v>104519</v>
      </c>
      <c r="I93" s="76">
        <v>94</v>
      </c>
      <c r="J93" s="76">
        <v>9426</v>
      </c>
      <c r="K93" s="79">
        <v>65.09</v>
      </c>
      <c r="L93" s="79">
        <v>71.59</v>
      </c>
      <c r="M93" s="79">
        <v>73.680000000000007</v>
      </c>
      <c r="N93" s="79">
        <v>2.0099999999999998</v>
      </c>
      <c r="O93" s="76">
        <v>1311</v>
      </c>
    </row>
    <row r="94" spans="2:17" x14ac:dyDescent="0.2">
      <c r="B94" s="25">
        <v>40756</v>
      </c>
      <c r="C94" s="77">
        <f t="shared" si="17"/>
        <v>99202</v>
      </c>
      <c r="D94" s="76">
        <v>49860</v>
      </c>
      <c r="E94" s="76">
        <v>49342</v>
      </c>
      <c r="F94" s="77">
        <f t="shared" si="20"/>
        <v>221969</v>
      </c>
      <c r="G94" s="76">
        <v>116473</v>
      </c>
      <c r="H94" s="76">
        <v>105496</v>
      </c>
      <c r="I94" s="76">
        <v>98</v>
      </c>
      <c r="J94" s="76">
        <v>9463</v>
      </c>
      <c r="K94" s="79">
        <v>73.7</v>
      </c>
      <c r="L94" s="79">
        <v>77.87</v>
      </c>
      <c r="M94" s="79">
        <v>81.59</v>
      </c>
      <c r="N94" s="79">
        <v>2.2400000000000002</v>
      </c>
      <c r="O94" s="76">
        <v>1318</v>
      </c>
    </row>
    <row r="95" spans="2:17" x14ac:dyDescent="0.2">
      <c r="B95" s="25">
        <v>40787</v>
      </c>
      <c r="C95" s="77">
        <f t="shared" si="17"/>
        <v>91589</v>
      </c>
      <c r="D95" s="76">
        <v>39984</v>
      </c>
      <c r="E95" s="76">
        <v>51605</v>
      </c>
      <c r="F95" s="77">
        <f t="shared" si="20"/>
        <v>179184</v>
      </c>
      <c r="G95" s="76">
        <v>71431</v>
      </c>
      <c r="H95" s="76">
        <v>107753</v>
      </c>
      <c r="I95" s="76">
        <v>98</v>
      </c>
      <c r="J95" s="76">
        <v>9463</v>
      </c>
      <c r="K95" s="79">
        <v>62.69</v>
      </c>
      <c r="L95" s="79">
        <v>72.900000000000006</v>
      </c>
      <c r="M95" s="79">
        <v>74.5</v>
      </c>
      <c r="N95" s="79">
        <v>1.96</v>
      </c>
      <c r="O95" s="76">
        <v>1328</v>
      </c>
    </row>
    <row r="96" spans="2:17" x14ac:dyDescent="0.2">
      <c r="B96" s="25">
        <v>40817</v>
      </c>
      <c r="C96" s="77">
        <f t="shared" si="17"/>
        <v>91115</v>
      </c>
      <c r="D96" s="76">
        <v>42205</v>
      </c>
      <c r="E96" s="76">
        <v>48910</v>
      </c>
      <c r="F96" s="77">
        <f>SUM(G96:H96)</f>
        <v>166179</v>
      </c>
      <c r="G96" s="76">
        <v>72837</v>
      </c>
      <c r="H96" s="76">
        <v>93342</v>
      </c>
      <c r="I96" s="76">
        <v>99</v>
      </c>
      <c r="J96" s="76">
        <v>9609</v>
      </c>
      <c r="K96" s="79">
        <v>55.2</v>
      </c>
      <c r="L96" s="79">
        <v>69.760000000000005</v>
      </c>
      <c r="M96" s="79">
        <v>68.430000000000007</v>
      </c>
      <c r="N96" s="79">
        <v>1.82</v>
      </c>
      <c r="O96" s="76">
        <v>1287</v>
      </c>
    </row>
    <row r="97" spans="2:15" x14ac:dyDescent="0.2">
      <c r="B97" s="25">
        <v>40848</v>
      </c>
      <c r="C97" s="77">
        <f t="shared" si="17"/>
        <v>60408</v>
      </c>
      <c r="D97" s="76">
        <v>30233</v>
      </c>
      <c r="E97" s="76">
        <v>30175</v>
      </c>
      <c r="F97" s="77">
        <f>SUM(G97:H97)</f>
        <v>109949</v>
      </c>
      <c r="G97" s="76">
        <v>54031</v>
      </c>
      <c r="H97" s="76">
        <v>55918</v>
      </c>
      <c r="I97" s="76">
        <v>94</v>
      </c>
      <c r="J97" s="76">
        <v>9124</v>
      </c>
      <c r="K97" s="79">
        <v>40.06</v>
      </c>
      <c r="L97" s="79">
        <v>51.83</v>
      </c>
      <c r="M97" s="79">
        <v>45.91</v>
      </c>
      <c r="N97" s="79">
        <v>1.82</v>
      </c>
      <c r="O97" s="76">
        <v>1200</v>
      </c>
    </row>
    <row r="98" spans="2:15" x14ac:dyDescent="0.2">
      <c r="B98" s="25">
        <v>40878</v>
      </c>
      <c r="C98" s="77">
        <f t="shared" si="17"/>
        <v>54035</v>
      </c>
      <c r="D98" s="1">
        <v>30732</v>
      </c>
      <c r="E98" s="1">
        <v>23303</v>
      </c>
      <c r="F98" s="77">
        <f>SUM(G98:H98)</f>
        <v>98482</v>
      </c>
      <c r="G98" s="1">
        <v>54227</v>
      </c>
      <c r="H98" s="1">
        <v>44255</v>
      </c>
      <c r="I98" s="1">
        <v>95</v>
      </c>
      <c r="J98" s="1">
        <v>9130</v>
      </c>
      <c r="K98" s="70">
        <v>34.729999999999997</v>
      </c>
      <c r="L98" s="70">
        <v>40.26</v>
      </c>
      <c r="M98" s="70">
        <v>41.01</v>
      </c>
      <c r="N98" s="70">
        <v>1.82</v>
      </c>
      <c r="O98" s="1">
        <v>1211</v>
      </c>
    </row>
    <row r="99" spans="2:15" x14ac:dyDescent="0.2">
      <c r="B99" s="61">
        <v>2011</v>
      </c>
      <c r="C99" s="64">
        <f>SUM(D99:E99)</f>
        <v>918416</v>
      </c>
      <c r="D99" s="64">
        <f>SUM(D87:D98)</f>
        <v>449108</v>
      </c>
      <c r="E99" s="64">
        <f>SUM(E87:E98)</f>
        <v>469308</v>
      </c>
      <c r="F99" s="64">
        <f>SUM(F87:F98)</f>
        <v>1740026</v>
      </c>
      <c r="G99" s="64">
        <f>SUM(G87:G98)</f>
        <v>838914</v>
      </c>
      <c r="H99" s="64">
        <f>SUM(H87:H98)</f>
        <v>901112</v>
      </c>
      <c r="I99" s="64">
        <f t="shared" ref="I99:O99" si="21">AVERAGE(I87:I98)</f>
        <v>94.333333333333329</v>
      </c>
      <c r="J99" s="64">
        <f t="shared" si="21"/>
        <v>9308.8333333333339</v>
      </c>
      <c r="K99" s="65">
        <f t="shared" si="21"/>
        <v>50.460833333333333</v>
      </c>
      <c r="L99" s="65">
        <f>AVERAGE(L87:L98)</f>
        <v>59.872500000000002</v>
      </c>
      <c r="M99" s="65">
        <f>AVERAGE(M87:M98)</f>
        <v>59.458333333333343</v>
      </c>
      <c r="N99" s="65">
        <f t="shared" si="21"/>
        <v>1.8808333333333334</v>
      </c>
      <c r="O99" s="64">
        <f t="shared" si="21"/>
        <v>1245.3333333333333</v>
      </c>
    </row>
    <row r="100" spans="2:15" x14ac:dyDescent="0.2">
      <c r="B100" s="25">
        <v>40909</v>
      </c>
      <c r="C100" s="77">
        <f t="shared" si="17"/>
        <v>53204</v>
      </c>
      <c r="D100" s="77">
        <v>30221</v>
      </c>
      <c r="E100" s="77">
        <v>22983</v>
      </c>
      <c r="F100" s="77">
        <f t="shared" ref="F100:F111" si="22">SUM(G100:H100)</f>
        <v>99520</v>
      </c>
      <c r="G100" s="77">
        <v>53036</v>
      </c>
      <c r="H100" s="77">
        <v>46484</v>
      </c>
      <c r="I100" s="77">
        <v>107</v>
      </c>
      <c r="J100" s="77">
        <v>9365</v>
      </c>
      <c r="K100" s="80">
        <v>34.17</v>
      </c>
      <c r="L100" s="80">
        <v>42.38</v>
      </c>
      <c r="M100" s="80">
        <v>38.17</v>
      </c>
      <c r="N100" s="80">
        <v>1.87</v>
      </c>
      <c r="O100" s="77">
        <v>1114</v>
      </c>
    </row>
    <row r="101" spans="2:15" x14ac:dyDescent="0.2">
      <c r="B101" s="25">
        <v>40940</v>
      </c>
      <c r="C101" s="77">
        <f t="shared" si="17"/>
        <v>59043</v>
      </c>
      <c r="D101" s="1">
        <v>33739</v>
      </c>
      <c r="E101" s="1">
        <v>25304</v>
      </c>
      <c r="F101" s="77">
        <f t="shared" si="22"/>
        <v>107142</v>
      </c>
      <c r="G101" s="1">
        <v>54541</v>
      </c>
      <c r="H101" s="1">
        <v>52601</v>
      </c>
      <c r="I101" s="1">
        <v>107</v>
      </c>
      <c r="J101" s="77">
        <v>9365</v>
      </c>
      <c r="K101" s="32">
        <v>39.200000000000003</v>
      </c>
      <c r="L101" s="32">
        <v>49.89</v>
      </c>
      <c r="M101" s="32">
        <v>43.29</v>
      </c>
      <c r="N101" s="32">
        <v>1.81</v>
      </c>
      <c r="O101" s="77">
        <v>1122</v>
      </c>
    </row>
    <row r="102" spans="2:15" x14ac:dyDescent="0.2">
      <c r="B102" s="25">
        <v>40969</v>
      </c>
      <c r="C102" s="77">
        <f t="shared" si="17"/>
        <v>67588</v>
      </c>
      <c r="D102" s="1">
        <v>36421</v>
      </c>
      <c r="E102" s="1">
        <v>31167</v>
      </c>
      <c r="F102" s="77">
        <f t="shared" si="22"/>
        <v>124926</v>
      </c>
      <c r="G102" s="1">
        <v>61387</v>
      </c>
      <c r="H102" s="1">
        <v>63539</v>
      </c>
      <c r="I102" s="1">
        <v>107</v>
      </c>
      <c r="J102" s="77">
        <v>9365</v>
      </c>
      <c r="K102" s="32">
        <v>42.76</v>
      </c>
      <c r="L102" s="32">
        <v>53.58</v>
      </c>
      <c r="M102" s="32">
        <v>52.53</v>
      </c>
      <c r="N102" s="32">
        <v>1.85</v>
      </c>
      <c r="O102" s="77">
        <v>1141</v>
      </c>
    </row>
    <row r="103" spans="2:15" x14ac:dyDescent="0.2">
      <c r="B103" s="25">
        <v>41000</v>
      </c>
      <c r="C103" s="77">
        <f t="shared" si="17"/>
        <v>90304</v>
      </c>
      <c r="D103" s="77">
        <v>43492</v>
      </c>
      <c r="E103" s="77">
        <v>46812</v>
      </c>
      <c r="F103" s="77">
        <f t="shared" si="22"/>
        <v>171146</v>
      </c>
      <c r="G103" s="77">
        <v>80726</v>
      </c>
      <c r="H103" s="77">
        <v>90420</v>
      </c>
      <c r="I103" s="77">
        <v>109</v>
      </c>
      <c r="J103" s="77">
        <v>9412</v>
      </c>
      <c r="K103" s="70">
        <v>59.64</v>
      </c>
      <c r="L103" s="70">
        <v>70.62</v>
      </c>
      <c r="M103" s="70">
        <v>70.42</v>
      </c>
      <c r="N103" s="32">
        <v>1.9</v>
      </c>
      <c r="O103" s="77">
        <v>1218</v>
      </c>
    </row>
    <row r="104" spans="2:15" x14ac:dyDescent="0.2">
      <c r="B104" s="25">
        <v>41030</v>
      </c>
      <c r="C104" s="77">
        <f t="shared" si="17"/>
        <v>86664</v>
      </c>
      <c r="D104" s="77">
        <v>36469</v>
      </c>
      <c r="E104" s="77">
        <v>50195</v>
      </c>
      <c r="F104" s="77">
        <f t="shared" si="22"/>
        <v>159905</v>
      </c>
      <c r="G104" s="77">
        <v>61503</v>
      </c>
      <c r="H104" s="77">
        <v>98402</v>
      </c>
      <c r="I104" s="77">
        <v>109</v>
      </c>
      <c r="J104" s="77">
        <v>9412</v>
      </c>
      <c r="K104" s="70">
        <v>54.41</v>
      </c>
      <c r="L104" s="70">
        <v>66.33</v>
      </c>
      <c r="M104" s="70">
        <v>66.790000000000006</v>
      </c>
      <c r="N104" s="32">
        <v>1.85</v>
      </c>
      <c r="O104" s="77">
        <v>1182</v>
      </c>
    </row>
    <row r="105" spans="2:15" x14ac:dyDescent="0.2">
      <c r="B105" s="25">
        <v>41061</v>
      </c>
      <c r="C105" s="77">
        <f t="shared" si="17"/>
        <v>89674</v>
      </c>
      <c r="D105" s="77">
        <v>41745</v>
      </c>
      <c r="E105" s="77">
        <v>47929</v>
      </c>
      <c r="F105" s="77">
        <f t="shared" si="22"/>
        <v>161269</v>
      </c>
      <c r="G105" s="77">
        <v>68420</v>
      </c>
      <c r="H105" s="77">
        <v>92849</v>
      </c>
      <c r="I105" s="77">
        <v>109</v>
      </c>
      <c r="J105" s="77">
        <v>9412</v>
      </c>
      <c r="K105" s="70">
        <v>56.66</v>
      </c>
      <c r="L105" s="70">
        <v>65.27</v>
      </c>
      <c r="M105" s="70">
        <v>66.63</v>
      </c>
      <c r="N105" s="32">
        <v>1.8</v>
      </c>
      <c r="O105" s="77">
        <v>1180</v>
      </c>
    </row>
    <row r="106" spans="2:15" x14ac:dyDescent="0.2">
      <c r="B106" s="25">
        <v>41091</v>
      </c>
      <c r="C106" s="77">
        <f t="shared" si="17"/>
        <v>97693</v>
      </c>
      <c r="D106" s="77">
        <v>44004</v>
      </c>
      <c r="E106" s="77">
        <v>53689</v>
      </c>
      <c r="F106" s="77">
        <f t="shared" si="22"/>
        <v>198138</v>
      </c>
      <c r="G106" s="77">
        <v>79944</v>
      </c>
      <c r="H106" s="77">
        <v>118194</v>
      </c>
      <c r="I106" s="77">
        <v>109</v>
      </c>
      <c r="J106" s="77">
        <v>9413</v>
      </c>
      <c r="K106" s="70">
        <v>66.959999999999994</v>
      </c>
      <c r="L106" s="70">
        <v>74.239999999999995</v>
      </c>
      <c r="M106" s="70">
        <v>75.89</v>
      </c>
      <c r="N106" s="32">
        <v>2.0299999999999998</v>
      </c>
      <c r="O106" s="77">
        <v>1196</v>
      </c>
    </row>
    <row r="107" spans="2:15" x14ac:dyDescent="0.2">
      <c r="B107" s="25">
        <v>41122</v>
      </c>
      <c r="C107" s="77">
        <f t="shared" si="17"/>
        <v>103796</v>
      </c>
      <c r="D107" s="77">
        <v>48821</v>
      </c>
      <c r="E107" s="77">
        <v>54975</v>
      </c>
      <c r="F107" s="77">
        <f t="shared" si="22"/>
        <v>232011</v>
      </c>
      <c r="G107" s="77">
        <v>107432</v>
      </c>
      <c r="H107" s="77">
        <v>124579</v>
      </c>
      <c r="I107" s="77">
        <v>109</v>
      </c>
      <c r="J107" s="77">
        <v>9413</v>
      </c>
      <c r="K107" s="70">
        <v>78.19</v>
      </c>
      <c r="L107" s="70">
        <v>83.17</v>
      </c>
      <c r="M107" s="70">
        <v>81.93</v>
      </c>
      <c r="N107" s="32">
        <v>2.2400000000000002</v>
      </c>
      <c r="O107" s="77">
        <v>1272</v>
      </c>
    </row>
    <row r="108" spans="2:15" x14ac:dyDescent="0.2">
      <c r="B108" s="25">
        <v>41153</v>
      </c>
      <c r="C108" s="77">
        <f t="shared" si="17"/>
        <v>92035</v>
      </c>
      <c r="D108" s="77">
        <v>40565</v>
      </c>
      <c r="E108" s="77">
        <v>51470</v>
      </c>
      <c r="F108" s="77">
        <f t="shared" si="22"/>
        <v>176862</v>
      </c>
      <c r="G108" s="77">
        <v>79319</v>
      </c>
      <c r="H108" s="77">
        <v>97543</v>
      </c>
      <c r="I108" s="77">
        <v>109</v>
      </c>
      <c r="J108" s="77">
        <v>9413</v>
      </c>
      <c r="K108" s="70">
        <v>62.11</v>
      </c>
      <c r="L108" s="70">
        <v>72.650000000000006</v>
      </c>
      <c r="M108" s="70">
        <v>69.08</v>
      </c>
      <c r="N108" s="32">
        <v>1.92</v>
      </c>
      <c r="O108" s="77">
        <v>1233</v>
      </c>
    </row>
    <row r="109" spans="2:15" x14ac:dyDescent="0.2">
      <c r="B109" s="25">
        <v>41183</v>
      </c>
      <c r="C109" s="77">
        <f t="shared" si="17"/>
        <v>89458</v>
      </c>
      <c r="D109" s="77">
        <v>38727</v>
      </c>
      <c r="E109" s="77">
        <v>50731</v>
      </c>
      <c r="F109" s="77">
        <f t="shared" si="22"/>
        <v>160384</v>
      </c>
      <c r="G109" s="77">
        <v>64822</v>
      </c>
      <c r="H109" s="77">
        <v>95562</v>
      </c>
      <c r="I109" s="77">
        <v>109</v>
      </c>
      <c r="J109" s="77">
        <v>9413</v>
      </c>
      <c r="K109" s="70">
        <v>54.55</v>
      </c>
      <c r="L109" s="70">
        <v>67.02</v>
      </c>
      <c r="M109" s="70">
        <v>69.569999999999993</v>
      </c>
      <c r="N109" s="32">
        <v>1.79</v>
      </c>
      <c r="O109" s="77">
        <v>1233</v>
      </c>
    </row>
    <row r="110" spans="2:15" x14ac:dyDescent="0.2">
      <c r="B110" s="25">
        <v>41214</v>
      </c>
      <c r="C110" s="77">
        <f t="shared" si="17"/>
        <v>61761</v>
      </c>
      <c r="D110" s="1">
        <v>29829</v>
      </c>
      <c r="E110" s="1">
        <v>31932</v>
      </c>
      <c r="F110" s="77">
        <f t="shared" si="22"/>
        <v>113915</v>
      </c>
      <c r="G110" s="1">
        <v>50223</v>
      </c>
      <c r="H110" s="1">
        <v>63692</v>
      </c>
      <c r="I110" s="1">
        <v>109</v>
      </c>
      <c r="J110" s="1">
        <v>9356</v>
      </c>
      <c r="K110" s="70">
        <v>40.35</v>
      </c>
      <c r="L110" s="70">
        <v>50.84</v>
      </c>
      <c r="M110" s="70">
        <v>44.38</v>
      </c>
      <c r="N110" s="32">
        <v>1.84</v>
      </c>
      <c r="O110" s="1">
        <v>1172</v>
      </c>
    </row>
    <row r="111" spans="2:15" x14ac:dyDescent="0.2">
      <c r="B111" s="25">
        <v>41244</v>
      </c>
      <c r="C111" s="77">
        <f t="shared" si="17"/>
        <v>56493</v>
      </c>
      <c r="D111" s="1">
        <v>31530</v>
      </c>
      <c r="E111" s="1">
        <v>24963</v>
      </c>
      <c r="F111" s="77">
        <f t="shared" si="22"/>
        <v>107799</v>
      </c>
      <c r="G111" s="1">
        <v>57498</v>
      </c>
      <c r="H111" s="1">
        <v>50301</v>
      </c>
      <c r="I111" s="1">
        <v>101</v>
      </c>
      <c r="J111" s="1">
        <v>9192</v>
      </c>
      <c r="K111" s="70">
        <v>37.64</v>
      </c>
      <c r="L111" s="70">
        <v>44.09</v>
      </c>
      <c r="M111" s="70">
        <v>41.95</v>
      </c>
      <c r="N111" s="32">
        <v>1.91</v>
      </c>
      <c r="O111" s="1">
        <v>1098</v>
      </c>
    </row>
    <row r="112" spans="2:15" x14ac:dyDescent="0.2">
      <c r="B112" s="61">
        <v>2012</v>
      </c>
      <c r="C112" s="64">
        <f>SUM(D112:E112)</f>
        <v>947713</v>
      </c>
      <c r="D112" s="64">
        <f>SUM(D100:D111)</f>
        <v>455563</v>
      </c>
      <c r="E112" s="64">
        <f>SUM(E100:E111)</f>
        <v>492150</v>
      </c>
      <c r="F112" s="64">
        <f>SUM(F100:F111)</f>
        <v>1813017</v>
      </c>
      <c r="G112" s="64">
        <f>SUM(G100:G111)</f>
        <v>818851</v>
      </c>
      <c r="H112" s="64">
        <f>SUM(H100:H111)</f>
        <v>994166</v>
      </c>
      <c r="I112" s="64">
        <f t="shared" ref="I112:O112" si="23">AVERAGE(I100:I111)</f>
        <v>107.83333333333333</v>
      </c>
      <c r="J112" s="64">
        <f t="shared" si="23"/>
        <v>9377.5833333333339</v>
      </c>
      <c r="K112" s="65">
        <f t="shared" si="23"/>
        <v>52.22</v>
      </c>
      <c r="L112" s="65">
        <f>AVERAGE(L100:L111)</f>
        <v>61.673333333333339</v>
      </c>
      <c r="M112" s="65">
        <f>AVERAGE(M100:M111)</f>
        <v>60.052500000000002</v>
      </c>
      <c r="N112" s="65">
        <f t="shared" si="23"/>
        <v>1.9008333333333332</v>
      </c>
      <c r="O112" s="64">
        <f t="shared" si="23"/>
        <v>1180.0833333333333</v>
      </c>
    </row>
    <row r="113" spans="2:15" x14ac:dyDescent="0.2">
      <c r="B113" s="25">
        <v>41275</v>
      </c>
      <c r="C113" s="77">
        <f t="shared" si="17"/>
        <v>50990</v>
      </c>
      <c r="D113" s="77">
        <v>25360</v>
      </c>
      <c r="E113" s="77">
        <v>25630</v>
      </c>
      <c r="F113" s="77">
        <f t="shared" ref="F113:F124" si="24">SUM(G113:H113)</f>
        <v>99721</v>
      </c>
      <c r="G113" s="77">
        <v>43841</v>
      </c>
      <c r="H113" s="77">
        <v>55880</v>
      </c>
      <c r="I113">
        <v>102</v>
      </c>
      <c r="J113" s="77">
        <v>9240</v>
      </c>
      <c r="K113" s="32">
        <v>34.67</v>
      </c>
      <c r="L113" s="32">
        <v>42.17</v>
      </c>
      <c r="M113" s="32">
        <v>35.729999999999997</v>
      </c>
      <c r="N113" s="32">
        <v>1.96</v>
      </c>
      <c r="O113" s="1">
        <v>1130</v>
      </c>
    </row>
    <row r="114" spans="2:15" x14ac:dyDescent="0.2">
      <c r="B114" s="25">
        <v>41306</v>
      </c>
      <c r="C114" s="77">
        <f t="shared" si="17"/>
        <v>54322</v>
      </c>
      <c r="D114" s="77">
        <v>26907</v>
      </c>
      <c r="E114" s="77">
        <v>27415</v>
      </c>
      <c r="F114" s="77">
        <f t="shared" si="24"/>
        <v>103014</v>
      </c>
      <c r="G114" s="77">
        <v>43758</v>
      </c>
      <c r="H114" s="77">
        <v>59256</v>
      </c>
      <c r="I114">
        <v>112</v>
      </c>
      <c r="J114" s="77">
        <v>9487</v>
      </c>
      <c r="K114" s="32">
        <v>38.619999999999997</v>
      </c>
      <c r="L114" s="32">
        <v>48.57</v>
      </c>
      <c r="M114" s="32">
        <v>43.39</v>
      </c>
      <c r="N114" s="32">
        <v>1.9</v>
      </c>
      <c r="O114" s="1">
        <v>1076</v>
      </c>
    </row>
    <row r="115" spans="2:15" x14ac:dyDescent="0.2">
      <c r="B115" s="25">
        <v>41334</v>
      </c>
      <c r="C115" s="77">
        <f t="shared" si="17"/>
        <v>75869</v>
      </c>
      <c r="D115" s="77">
        <v>38425</v>
      </c>
      <c r="E115" s="77">
        <v>37444</v>
      </c>
      <c r="F115" s="77">
        <f t="shared" si="24"/>
        <v>151353</v>
      </c>
      <c r="G115" s="77">
        <v>67791</v>
      </c>
      <c r="H115" s="77">
        <v>83562</v>
      </c>
      <c r="I115">
        <v>115</v>
      </c>
      <c r="J115" s="77">
        <v>9593</v>
      </c>
      <c r="K115" s="32">
        <v>50.55</v>
      </c>
      <c r="L115" s="32">
        <v>58.03</v>
      </c>
      <c r="M115" s="32">
        <v>55.46</v>
      </c>
      <c r="N115" s="32">
        <v>1.99</v>
      </c>
      <c r="O115" s="1">
        <v>1097</v>
      </c>
    </row>
    <row r="116" spans="2:15" x14ac:dyDescent="0.2">
      <c r="B116" s="25">
        <v>41365</v>
      </c>
      <c r="C116" s="77">
        <f t="shared" si="17"/>
        <v>84118</v>
      </c>
      <c r="D116" s="77">
        <v>34829</v>
      </c>
      <c r="E116" s="77">
        <v>49289</v>
      </c>
      <c r="F116" s="77">
        <f t="shared" si="24"/>
        <v>167762</v>
      </c>
      <c r="G116" s="77">
        <v>59485</v>
      </c>
      <c r="H116" s="77">
        <v>108277</v>
      </c>
      <c r="I116" s="77">
        <v>115</v>
      </c>
      <c r="J116" s="77">
        <v>9646</v>
      </c>
      <c r="K116" s="80">
        <v>57.63</v>
      </c>
      <c r="L116" s="80">
        <v>69.41</v>
      </c>
      <c r="M116" s="80">
        <v>67.44</v>
      </c>
      <c r="N116" s="81">
        <v>1.99</v>
      </c>
      <c r="O116" s="77">
        <v>1178</v>
      </c>
    </row>
    <row r="117" spans="2:15" x14ac:dyDescent="0.2">
      <c r="B117" s="25">
        <v>41395</v>
      </c>
      <c r="C117" s="77">
        <f t="shared" si="17"/>
        <v>90459</v>
      </c>
      <c r="D117" s="77">
        <v>36561</v>
      </c>
      <c r="E117" s="77">
        <v>53898</v>
      </c>
      <c r="F117" s="77">
        <f t="shared" si="24"/>
        <v>180390</v>
      </c>
      <c r="G117" s="77">
        <v>64205</v>
      </c>
      <c r="H117" s="77">
        <v>116185</v>
      </c>
      <c r="I117" s="77">
        <v>115</v>
      </c>
      <c r="J117" s="77">
        <v>9638</v>
      </c>
      <c r="K117" s="80">
        <v>59.83</v>
      </c>
      <c r="L117" s="80">
        <v>69.7</v>
      </c>
      <c r="M117" s="80">
        <v>70.42</v>
      </c>
      <c r="N117" s="81">
        <v>1.99</v>
      </c>
      <c r="O117" s="77">
        <v>1171</v>
      </c>
    </row>
    <row r="118" spans="2:15" x14ac:dyDescent="0.2">
      <c r="B118" s="25">
        <v>41426</v>
      </c>
      <c r="C118" s="77">
        <f t="shared" si="17"/>
        <v>89666</v>
      </c>
      <c r="D118" s="77">
        <v>42384</v>
      </c>
      <c r="E118" s="77">
        <v>47282</v>
      </c>
      <c r="F118" s="77">
        <f t="shared" si="24"/>
        <v>178345</v>
      </c>
      <c r="G118" s="77">
        <v>75317</v>
      </c>
      <c r="H118" s="77">
        <v>103028</v>
      </c>
      <c r="I118" s="77">
        <v>115</v>
      </c>
      <c r="J118" s="77">
        <v>9640</v>
      </c>
      <c r="K118" s="80">
        <v>61.17</v>
      </c>
      <c r="L118" s="80">
        <v>72.36</v>
      </c>
      <c r="M118" s="80">
        <v>75.16</v>
      </c>
      <c r="N118" s="81">
        <v>1.99</v>
      </c>
      <c r="O118" s="77">
        <v>1166</v>
      </c>
    </row>
    <row r="119" spans="2:15" x14ac:dyDescent="0.2">
      <c r="B119" s="25">
        <v>41456</v>
      </c>
      <c r="C119" s="77">
        <f t="shared" si="17"/>
        <v>91856</v>
      </c>
      <c r="D119" s="77">
        <v>42519</v>
      </c>
      <c r="E119" s="77">
        <v>49337</v>
      </c>
      <c r="F119" s="77">
        <f t="shared" si="24"/>
        <v>205913</v>
      </c>
      <c r="G119" s="77">
        <v>82533</v>
      </c>
      <c r="H119" s="77">
        <v>123380</v>
      </c>
      <c r="I119" s="77">
        <v>119</v>
      </c>
      <c r="J119" s="77">
        <v>9698</v>
      </c>
      <c r="K119" s="80">
        <v>67.349999999999994</v>
      </c>
      <c r="L119" s="80">
        <v>73.319999999999993</v>
      </c>
      <c r="M119" s="80">
        <v>78.05</v>
      </c>
      <c r="N119" s="81">
        <v>2.2400000000000002</v>
      </c>
      <c r="O119" s="77">
        <v>1181</v>
      </c>
    </row>
    <row r="120" spans="2:15" x14ac:dyDescent="0.2">
      <c r="B120" s="25">
        <v>41487</v>
      </c>
      <c r="C120" s="77">
        <f t="shared" si="17"/>
        <v>103707</v>
      </c>
      <c r="D120" s="77">
        <v>45027</v>
      </c>
      <c r="E120" s="77">
        <v>58680</v>
      </c>
      <c r="F120" s="77">
        <f t="shared" si="24"/>
        <v>240649</v>
      </c>
      <c r="G120" s="77">
        <v>100963</v>
      </c>
      <c r="H120" s="77">
        <v>139686</v>
      </c>
      <c r="I120" s="77">
        <v>119</v>
      </c>
      <c r="J120" s="77">
        <v>9698</v>
      </c>
      <c r="K120" s="80">
        <v>78.23</v>
      </c>
      <c r="L120" s="80">
        <v>83.08</v>
      </c>
      <c r="M120" s="80">
        <v>81.77</v>
      </c>
      <c r="N120" s="81">
        <v>2.3199999999999998</v>
      </c>
      <c r="O120" s="77">
        <v>1200</v>
      </c>
    </row>
    <row r="121" spans="2:15" x14ac:dyDescent="0.2">
      <c r="B121" s="25">
        <v>41518</v>
      </c>
      <c r="C121" s="77">
        <f t="shared" si="17"/>
        <v>96470</v>
      </c>
      <c r="D121" s="77">
        <v>43282</v>
      </c>
      <c r="E121" s="77">
        <v>53188</v>
      </c>
      <c r="F121" s="77">
        <f t="shared" si="24"/>
        <v>196106</v>
      </c>
      <c r="G121" s="77">
        <v>73825</v>
      </c>
      <c r="H121" s="77">
        <v>122281</v>
      </c>
      <c r="I121" s="77">
        <v>119</v>
      </c>
      <c r="J121" s="77">
        <v>9698</v>
      </c>
      <c r="K121" s="80">
        <v>66.95</v>
      </c>
      <c r="L121" s="80">
        <v>79.66</v>
      </c>
      <c r="M121" s="80">
        <v>76.36</v>
      </c>
      <c r="N121" s="81">
        <v>2.0299999999999998</v>
      </c>
      <c r="O121" s="77">
        <v>1211</v>
      </c>
    </row>
    <row r="122" spans="2:15" x14ac:dyDescent="0.2">
      <c r="B122" s="25">
        <v>41548</v>
      </c>
      <c r="C122" s="77">
        <f t="shared" si="17"/>
        <v>90124</v>
      </c>
      <c r="D122" s="77">
        <v>35453</v>
      </c>
      <c r="E122" s="77">
        <v>54671</v>
      </c>
      <c r="F122" s="77">
        <f t="shared" si="24"/>
        <v>183585</v>
      </c>
      <c r="G122" s="77">
        <v>63424</v>
      </c>
      <c r="H122" s="77">
        <v>120161</v>
      </c>
      <c r="I122" s="77">
        <v>118</v>
      </c>
      <c r="J122" s="77">
        <v>9617</v>
      </c>
      <c r="K122" s="80">
        <v>61.08</v>
      </c>
      <c r="L122" s="80">
        <v>74.430000000000007</v>
      </c>
      <c r="M122" s="80">
        <v>70.56</v>
      </c>
      <c r="N122" s="81">
        <v>2.04</v>
      </c>
      <c r="O122" s="77">
        <v>1174</v>
      </c>
    </row>
    <row r="123" spans="2:15" x14ac:dyDescent="0.2">
      <c r="B123" s="25">
        <v>41579</v>
      </c>
      <c r="C123" s="77">
        <f t="shared" si="17"/>
        <v>71609</v>
      </c>
      <c r="D123" s="1">
        <v>33830</v>
      </c>
      <c r="E123" s="1">
        <v>37779</v>
      </c>
      <c r="F123" s="77">
        <f t="shared" si="24"/>
        <v>140867</v>
      </c>
      <c r="G123" s="1">
        <v>57822</v>
      </c>
      <c r="H123" s="1">
        <v>83045</v>
      </c>
      <c r="I123" s="77">
        <v>119</v>
      </c>
      <c r="J123" s="77">
        <v>9644</v>
      </c>
      <c r="K123" s="80">
        <v>48.5</v>
      </c>
      <c r="L123" s="80">
        <v>58.66</v>
      </c>
      <c r="M123" s="80">
        <v>58.65</v>
      </c>
      <c r="N123" s="81">
        <v>1.97</v>
      </c>
      <c r="O123" s="77">
        <v>1160</v>
      </c>
    </row>
    <row r="124" spans="2:15" x14ac:dyDescent="0.2">
      <c r="B124" s="25">
        <v>41609</v>
      </c>
      <c r="C124" s="77">
        <f t="shared" si="17"/>
        <v>67101</v>
      </c>
      <c r="D124" s="77">
        <v>37410</v>
      </c>
      <c r="E124" s="77">
        <v>29691</v>
      </c>
      <c r="F124" s="77">
        <f t="shared" si="24"/>
        <v>133082</v>
      </c>
      <c r="G124" s="77">
        <v>64648</v>
      </c>
      <c r="H124" s="77">
        <v>68434</v>
      </c>
      <c r="I124" s="77">
        <v>117</v>
      </c>
      <c r="J124" s="77">
        <v>9574</v>
      </c>
      <c r="K124" s="80">
        <v>44.48</v>
      </c>
      <c r="L124" s="80">
        <v>49.39</v>
      </c>
      <c r="M124" s="80">
        <v>56.06</v>
      </c>
      <c r="N124" s="81">
        <v>1.98</v>
      </c>
      <c r="O124" s="77">
        <v>1127</v>
      </c>
    </row>
    <row r="125" spans="2:15" x14ac:dyDescent="0.2">
      <c r="B125" s="61">
        <v>2013</v>
      </c>
      <c r="C125" s="64">
        <f>SUM(D125:E125)</f>
        <v>966291</v>
      </c>
      <c r="D125" s="64">
        <f>SUM(D113:D124)</f>
        <v>441987</v>
      </c>
      <c r="E125" s="64">
        <f>SUM(E113:E124)</f>
        <v>524304</v>
      </c>
      <c r="F125" s="64">
        <f>SUM(F113:F124)</f>
        <v>1980787</v>
      </c>
      <c r="G125" s="64">
        <f>SUM(G113:G124)</f>
        <v>797612</v>
      </c>
      <c r="H125" s="64">
        <f>SUM(H113:H124)</f>
        <v>1183175</v>
      </c>
      <c r="I125" s="64">
        <f t="shared" ref="I125:O125" si="25">AVERAGE(I113:I124)</f>
        <v>115.41666666666667</v>
      </c>
      <c r="J125" s="64">
        <f t="shared" si="25"/>
        <v>9597.75</v>
      </c>
      <c r="K125" s="65">
        <f t="shared" si="25"/>
        <v>55.755000000000017</v>
      </c>
      <c r="L125" s="65">
        <f>AVERAGE(L113:L124)</f>
        <v>64.898333333333326</v>
      </c>
      <c r="M125" s="65">
        <f>AVERAGE(M113:M124)</f>
        <v>64.087499999999991</v>
      </c>
      <c r="N125" s="65">
        <f t="shared" si="25"/>
        <v>2.0333333333333332</v>
      </c>
      <c r="O125" s="64">
        <f t="shared" si="25"/>
        <v>1155.9166666666667</v>
      </c>
    </row>
    <row r="126" spans="2:15" x14ac:dyDescent="0.2">
      <c r="B126" s="25">
        <v>41640</v>
      </c>
      <c r="C126" s="77">
        <f t="shared" si="17"/>
        <v>55698</v>
      </c>
      <c r="D126" s="77">
        <v>26584</v>
      </c>
      <c r="E126" s="77">
        <v>29114</v>
      </c>
      <c r="F126" s="77">
        <f t="shared" ref="F126:F163" si="26">SUM(G126:H126)</f>
        <v>113549</v>
      </c>
      <c r="G126" s="77">
        <v>45337</v>
      </c>
      <c r="H126" s="77">
        <v>68212</v>
      </c>
      <c r="I126" s="77">
        <v>119</v>
      </c>
      <c r="J126" s="77">
        <v>9707</v>
      </c>
      <c r="K126" s="80">
        <v>37.6</v>
      </c>
      <c r="L126" s="80">
        <v>46.19</v>
      </c>
      <c r="M126" s="80">
        <v>41.28</v>
      </c>
      <c r="N126" s="80">
        <v>2.04</v>
      </c>
      <c r="O126" s="77">
        <v>1144</v>
      </c>
    </row>
    <row r="127" spans="2:15" x14ac:dyDescent="0.2">
      <c r="B127" s="25">
        <v>41671</v>
      </c>
      <c r="C127" s="77">
        <f t="shared" si="17"/>
        <v>67862</v>
      </c>
      <c r="D127" s="77">
        <v>36333</v>
      </c>
      <c r="E127" s="77">
        <v>31529</v>
      </c>
      <c r="F127" s="77">
        <f t="shared" si="26"/>
        <v>135464</v>
      </c>
      <c r="G127" s="77">
        <v>66146</v>
      </c>
      <c r="H127" s="77">
        <v>69318</v>
      </c>
      <c r="I127" s="77">
        <v>119</v>
      </c>
      <c r="J127" s="77">
        <v>9696</v>
      </c>
      <c r="K127" s="70">
        <v>49.59</v>
      </c>
      <c r="L127" s="70">
        <v>60.6</v>
      </c>
      <c r="M127" s="70">
        <v>62.9</v>
      </c>
      <c r="N127" s="70">
        <v>2</v>
      </c>
      <c r="O127" s="77">
        <v>1173</v>
      </c>
    </row>
    <row r="128" spans="2:15" x14ac:dyDescent="0.2">
      <c r="B128" s="25">
        <v>41699</v>
      </c>
      <c r="C128" s="77">
        <f t="shared" si="17"/>
        <v>75676</v>
      </c>
      <c r="D128" s="77">
        <v>35473</v>
      </c>
      <c r="E128" s="77">
        <v>40203</v>
      </c>
      <c r="F128" s="77">
        <f t="shared" si="26"/>
        <v>151600</v>
      </c>
      <c r="G128" s="77">
        <v>63282</v>
      </c>
      <c r="H128" s="77">
        <v>88318</v>
      </c>
      <c r="I128" s="77">
        <v>119</v>
      </c>
      <c r="J128" s="77">
        <v>9691</v>
      </c>
      <c r="K128" s="70">
        <v>50.08</v>
      </c>
      <c r="L128" s="70">
        <v>61.32</v>
      </c>
      <c r="M128" s="70">
        <v>62.64</v>
      </c>
      <c r="N128" s="70">
        <v>2</v>
      </c>
      <c r="O128" s="77">
        <v>1171</v>
      </c>
    </row>
    <row r="129" spans="2:15" x14ac:dyDescent="0.2">
      <c r="B129" s="25">
        <v>41730</v>
      </c>
      <c r="C129" s="77">
        <f t="shared" si="17"/>
        <v>107371</v>
      </c>
      <c r="D129" s="77">
        <v>45032</v>
      </c>
      <c r="E129" s="77">
        <v>62339</v>
      </c>
      <c r="F129" s="77">
        <f t="shared" si="26"/>
        <v>209826</v>
      </c>
      <c r="G129" s="77">
        <v>81151</v>
      </c>
      <c r="H129" s="77">
        <v>128675</v>
      </c>
      <c r="I129" s="77">
        <v>119</v>
      </c>
      <c r="J129" s="77">
        <v>9742</v>
      </c>
      <c r="K129" s="70">
        <v>70.959999999999994</v>
      </c>
      <c r="L129" s="70">
        <v>77.39</v>
      </c>
      <c r="M129" s="70">
        <v>79.28</v>
      </c>
      <c r="N129" s="70">
        <v>1.95</v>
      </c>
      <c r="O129" s="77">
        <v>1206</v>
      </c>
    </row>
    <row r="130" spans="2:15" x14ac:dyDescent="0.2">
      <c r="B130" s="25">
        <v>41760</v>
      </c>
      <c r="C130" s="77">
        <f t="shared" si="17"/>
        <v>100918</v>
      </c>
      <c r="D130" s="77">
        <v>41265</v>
      </c>
      <c r="E130" s="77">
        <v>59653</v>
      </c>
      <c r="F130" s="77">
        <f t="shared" si="26"/>
        <v>198223</v>
      </c>
      <c r="G130" s="77">
        <v>74714</v>
      </c>
      <c r="H130" s="77">
        <v>123509</v>
      </c>
      <c r="I130" s="1">
        <v>111</v>
      </c>
      <c r="J130" s="77">
        <v>9652</v>
      </c>
      <c r="K130" s="80">
        <v>65.650000000000006</v>
      </c>
      <c r="L130" s="80">
        <v>76.23</v>
      </c>
      <c r="M130" s="80">
        <v>76.59</v>
      </c>
      <c r="N130" s="80">
        <v>1.96</v>
      </c>
      <c r="O130" s="77">
        <v>1231</v>
      </c>
    </row>
    <row r="131" spans="2:15" x14ac:dyDescent="0.2">
      <c r="B131" s="25">
        <v>41791</v>
      </c>
      <c r="C131" s="77">
        <f t="shared" si="17"/>
        <v>87014</v>
      </c>
      <c r="D131" s="77">
        <v>38975</v>
      </c>
      <c r="E131" s="77">
        <v>48039</v>
      </c>
      <c r="F131" s="77">
        <f t="shared" si="26"/>
        <v>186187</v>
      </c>
      <c r="G131" s="77">
        <v>76895</v>
      </c>
      <c r="H131" s="77">
        <v>109292</v>
      </c>
      <c r="I131" s="77">
        <v>112</v>
      </c>
      <c r="J131" s="77">
        <v>9714</v>
      </c>
      <c r="K131" s="80">
        <v>63.5</v>
      </c>
      <c r="L131" s="80">
        <v>75.540000000000006</v>
      </c>
      <c r="M131" s="80">
        <v>75.36</v>
      </c>
      <c r="N131" s="80">
        <v>2.14</v>
      </c>
      <c r="O131" s="77">
        <v>1227</v>
      </c>
    </row>
    <row r="132" spans="2:15" x14ac:dyDescent="0.2">
      <c r="B132" s="25">
        <v>41821</v>
      </c>
      <c r="C132" s="77">
        <f t="shared" si="17"/>
        <v>92222</v>
      </c>
      <c r="D132" s="1">
        <v>45905</v>
      </c>
      <c r="E132" s="1">
        <v>46317</v>
      </c>
      <c r="F132" s="77">
        <f t="shared" si="26"/>
        <v>206870</v>
      </c>
      <c r="G132" s="1">
        <v>89689</v>
      </c>
      <c r="H132" s="1">
        <v>117181</v>
      </c>
      <c r="I132" s="1">
        <v>103</v>
      </c>
      <c r="J132" s="1">
        <v>9562</v>
      </c>
      <c r="K132" s="70">
        <v>68.760000000000005</v>
      </c>
      <c r="L132" s="70">
        <v>76.44</v>
      </c>
      <c r="M132" s="70">
        <v>78.2</v>
      </c>
      <c r="N132" s="70">
        <v>2.2400000000000002</v>
      </c>
      <c r="O132" s="1">
        <v>1274</v>
      </c>
    </row>
    <row r="133" spans="2:15" x14ac:dyDescent="0.2">
      <c r="B133" s="25">
        <v>41852</v>
      </c>
      <c r="C133" s="77">
        <f t="shared" si="17"/>
        <v>107259</v>
      </c>
      <c r="D133" s="1">
        <v>48668</v>
      </c>
      <c r="E133" s="1">
        <v>58591</v>
      </c>
      <c r="F133" s="77">
        <f t="shared" si="26"/>
        <v>253099</v>
      </c>
      <c r="G133" s="1">
        <v>110794</v>
      </c>
      <c r="H133" s="1">
        <v>142305</v>
      </c>
      <c r="I133" s="1">
        <v>112</v>
      </c>
      <c r="J133" s="1">
        <v>9715</v>
      </c>
      <c r="K133" s="70">
        <v>81.75</v>
      </c>
      <c r="L133" s="70">
        <v>87.23</v>
      </c>
      <c r="M133" s="70">
        <v>82.46</v>
      </c>
      <c r="N133" s="70">
        <v>2.36</v>
      </c>
      <c r="O133" s="1">
        <v>1306</v>
      </c>
    </row>
    <row r="134" spans="2:15" x14ac:dyDescent="0.2">
      <c r="B134" s="25">
        <v>41883</v>
      </c>
      <c r="C134" s="77">
        <f t="shared" si="17"/>
        <v>99824</v>
      </c>
      <c r="D134" s="1">
        <v>40101</v>
      </c>
      <c r="E134" s="1">
        <v>59723</v>
      </c>
      <c r="F134" s="77">
        <f t="shared" si="26"/>
        <v>211216</v>
      </c>
      <c r="G134" s="1">
        <v>76763</v>
      </c>
      <c r="H134" s="1">
        <v>134453</v>
      </c>
      <c r="I134" s="1">
        <v>112</v>
      </c>
      <c r="J134" s="1">
        <v>9715</v>
      </c>
      <c r="K134" s="70">
        <v>71.86</v>
      </c>
      <c r="L134" s="70">
        <v>85.01</v>
      </c>
      <c r="M134" s="70">
        <v>81.48</v>
      </c>
      <c r="N134" s="70">
        <v>2.12</v>
      </c>
      <c r="O134" s="1">
        <v>1309</v>
      </c>
    </row>
    <row r="135" spans="2:15" x14ac:dyDescent="0.2">
      <c r="B135" s="25">
        <v>41913</v>
      </c>
      <c r="C135" s="77">
        <f t="shared" si="17"/>
        <v>96925</v>
      </c>
      <c r="D135" s="1">
        <v>37890</v>
      </c>
      <c r="E135" s="1">
        <v>59035</v>
      </c>
      <c r="F135" s="77">
        <f t="shared" si="26"/>
        <v>193970</v>
      </c>
      <c r="G135" s="1">
        <v>66506</v>
      </c>
      <c r="H135" s="1">
        <v>127464</v>
      </c>
      <c r="I135" s="1">
        <v>112</v>
      </c>
      <c r="J135" s="1">
        <v>9678</v>
      </c>
      <c r="K135" s="70">
        <v>64.06</v>
      </c>
      <c r="L135" s="70">
        <v>78.55</v>
      </c>
      <c r="M135" s="70">
        <v>72.540000000000006</v>
      </c>
      <c r="N135" s="70">
        <v>2</v>
      </c>
      <c r="O135" s="1">
        <v>1210</v>
      </c>
    </row>
    <row r="136" spans="2:15" x14ac:dyDescent="0.2">
      <c r="B136" s="25">
        <v>41944</v>
      </c>
      <c r="C136" s="77">
        <f t="shared" si="17"/>
        <v>69910</v>
      </c>
      <c r="D136" s="1">
        <v>35884</v>
      </c>
      <c r="E136" s="1">
        <v>34026</v>
      </c>
      <c r="F136" s="77">
        <f t="shared" si="26"/>
        <v>135523</v>
      </c>
      <c r="G136" s="1">
        <v>59385</v>
      </c>
      <c r="H136" s="1">
        <v>76138</v>
      </c>
      <c r="I136" s="1">
        <v>111</v>
      </c>
      <c r="J136" s="1">
        <v>9616</v>
      </c>
      <c r="K136" s="70">
        <v>46.85</v>
      </c>
      <c r="L136" s="70">
        <v>60.37</v>
      </c>
      <c r="M136" s="70">
        <v>55.46</v>
      </c>
      <c r="N136" s="70">
        <v>1.94</v>
      </c>
      <c r="O136" s="1">
        <v>1154</v>
      </c>
    </row>
    <row r="137" spans="2:15" x14ac:dyDescent="0.2">
      <c r="B137" s="25">
        <v>41974</v>
      </c>
      <c r="C137" s="77">
        <f t="shared" si="17"/>
        <v>73447</v>
      </c>
      <c r="D137" s="1">
        <v>40036</v>
      </c>
      <c r="E137" s="1">
        <v>33411</v>
      </c>
      <c r="F137" s="77">
        <f t="shared" si="26"/>
        <v>140787</v>
      </c>
      <c r="G137" s="1">
        <v>67556</v>
      </c>
      <c r="H137" s="1">
        <v>73231</v>
      </c>
      <c r="I137" s="1">
        <v>109</v>
      </c>
      <c r="J137" s="1">
        <v>9640</v>
      </c>
      <c r="K137" s="70">
        <v>46.81</v>
      </c>
      <c r="L137" s="70">
        <v>51.39</v>
      </c>
      <c r="M137" s="70">
        <v>51.83</v>
      </c>
      <c r="N137" s="70">
        <v>1.92</v>
      </c>
      <c r="O137" s="1">
        <v>1230</v>
      </c>
    </row>
    <row r="138" spans="2:15" x14ac:dyDescent="0.2">
      <c r="B138" s="61">
        <v>2014</v>
      </c>
      <c r="C138" s="64">
        <f>SUM(D138:E138)</f>
        <v>1034126</v>
      </c>
      <c r="D138" s="64">
        <v>472146</v>
      </c>
      <c r="E138" s="64">
        <v>561980</v>
      </c>
      <c r="F138" s="64">
        <f>SUM(G138:H138)</f>
        <v>2136314</v>
      </c>
      <c r="G138" s="64">
        <v>878218</v>
      </c>
      <c r="H138" s="64">
        <v>1258096</v>
      </c>
      <c r="I138" s="64">
        <f t="shared" ref="I138:O138" si="27">AVERAGE(I126:I137)</f>
        <v>113.16666666666667</v>
      </c>
      <c r="J138" s="64">
        <f t="shared" si="27"/>
        <v>9677.3333333333339</v>
      </c>
      <c r="K138" s="65">
        <f t="shared" si="27"/>
        <v>59.789166666666667</v>
      </c>
      <c r="L138" s="65">
        <f>AVERAGE(L126:L137)</f>
        <v>69.688333333333333</v>
      </c>
      <c r="M138" s="65">
        <f>AVERAGE(M126:M137)</f>
        <v>68.335000000000008</v>
      </c>
      <c r="N138" s="65">
        <f t="shared" si="27"/>
        <v>2.0558333333333336</v>
      </c>
      <c r="O138" s="64">
        <f t="shared" si="27"/>
        <v>1219.5833333333333</v>
      </c>
    </row>
    <row r="139" spans="2:15" x14ac:dyDescent="0.2">
      <c r="B139" s="25">
        <v>42005</v>
      </c>
      <c r="C139" s="77">
        <f t="shared" ref="C139:C163" si="28">SUM(D139:E139)</f>
        <v>62907</v>
      </c>
      <c r="D139" s="1">
        <v>32642</v>
      </c>
      <c r="E139" s="1">
        <v>30265</v>
      </c>
      <c r="F139" s="77">
        <f t="shared" si="26"/>
        <v>122381</v>
      </c>
      <c r="G139" s="1">
        <v>55975</v>
      </c>
      <c r="H139" s="1">
        <v>66406</v>
      </c>
      <c r="I139" s="86">
        <v>96</v>
      </c>
      <c r="J139" s="1">
        <v>9363</v>
      </c>
      <c r="K139" s="32">
        <v>42.04</v>
      </c>
      <c r="L139" s="32">
        <v>50.87</v>
      </c>
      <c r="M139" s="32">
        <v>48.62</v>
      </c>
      <c r="N139" s="32">
        <v>1.95</v>
      </c>
      <c r="O139" s="1">
        <v>1130</v>
      </c>
    </row>
    <row r="140" spans="2:15" x14ac:dyDescent="0.2">
      <c r="B140" s="25">
        <v>42036</v>
      </c>
      <c r="C140" s="77">
        <f t="shared" si="28"/>
        <v>71194</v>
      </c>
      <c r="D140" s="1">
        <v>38526</v>
      </c>
      <c r="E140" s="1">
        <v>32668</v>
      </c>
      <c r="F140" s="77">
        <f t="shared" si="26"/>
        <v>132793</v>
      </c>
      <c r="G140" s="1">
        <v>60543</v>
      </c>
      <c r="H140" s="1">
        <v>72250</v>
      </c>
      <c r="I140" s="86">
        <v>103</v>
      </c>
      <c r="J140" s="1">
        <v>9471</v>
      </c>
      <c r="K140" s="32">
        <v>49.81</v>
      </c>
      <c r="L140" s="32">
        <v>62.13</v>
      </c>
      <c r="M140" s="32">
        <v>59.54</v>
      </c>
      <c r="N140" s="32">
        <v>1.87</v>
      </c>
      <c r="O140" s="1">
        <v>1124</v>
      </c>
    </row>
    <row r="141" spans="2:15" x14ac:dyDescent="0.2">
      <c r="B141" s="25">
        <v>42064</v>
      </c>
      <c r="C141" s="77">
        <f t="shared" si="28"/>
        <v>80775</v>
      </c>
      <c r="D141" s="1">
        <v>42030</v>
      </c>
      <c r="E141" s="1">
        <v>38745</v>
      </c>
      <c r="F141" s="77">
        <f t="shared" si="26"/>
        <v>156017</v>
      </c>
      <c r="G141" s="1">
        <v>72357</v>
      </c>
      <c r="H141" s="1">
        <v>83660</v>
      </c>
      <c r="I141" s="86">
        <v>102</v>
      </c>
      <c r="J141" s="1">
        <v>9350</v>
      </c>
      <c r="K141" s="32">
        <v>53.56</v>
      </c>
      <c r="L141" s="32">
        <v>65.62</v>
      </c>
      <c r="M141" s="32">
        <v>62.26</v>
      </c>
      <c r="N141" s="32">
        <v>1.93</v>
      </c>
      <c r="O141" s="1">
        <v>1151</v>
      </c>
    </row>
    <row r="142" spans="2:15" x14ac:dyDescent="0.2">
      <c r="B142" s="25">
        <v>42095</v>
      </c>
      <c r="C142" s="77">
        <f t="shared" si="28"/>
        <v>99246</v>
      </c>
      <c r="D142" s="1">
        <v>43199</v>
      </c>
      <c r="E142" s="1">
        <v>56047</v>
      </c>
      <c r="F142" s="77">
        <f t="shared" si="26"/>
        <v>195571</v>
      </c>
      <c r="G142" s="1">
        <v>79900</v>
      </c>
      <c r="H142" s="1">
        <v>115671</v>
      </c>
      <c r="I142" s="86">
        <v>104</v>
      </c>
      <c r="J142" s="1">
        <v>9524</v>
      </c>
      <c r="K142" s="32">
        <v>67.739999999999995</v>
      </c>
      <c r="L142" s="32">
        <v>79.92</v>
      </c>
      <c r="M142" s="32">
        <v>77.349999999999994</v>
      </c>
      <c r="N142" s="32">
        <v>1.97</v>
      </c>
      <c r="O142" s="1">
        <v>1163</v>
      </c>
    </row>
    <row r="143" spans="2:15" x14ac:dyDescent="0.2">
      <c r="B143" s="25">
        <v>42125</v>
      </c>
      <c r="C143" s="77">
        <f t="shared" si="28"/>
        <v>103525</v>
      </c>
      <c r="D143" s="1">
        <v>41802</v>
      </c>
      <c r="E143" s="1">
        <v>61723</v>
      </c>
      <c r="F143" s="77">
        <f t="shared" si="26"/>
        <v>201978</v>
      </c>
      <c r="G143" s="1">
        <v>74520</v>
      </c>
      <c r="H143" s="1">
        <v>127458</v>
      </c>
      <c r="I143" s="86">
        <v>106</v>
      </c>
      <c r="J143" s="1">
        <v>9567</v>
      </c>
      <c r="K143" s="32">
        <v>67.45</v>
      </c>
      <c r="L143" s="32">
        <v>79.790000000000006</v>
      </c>
      <c r="M143" s="32">
        <v>79.14</v>
      </c>
      <c r="N143" s="32">
        <v>1.95</v>
      </c>
      <c r="O143" s="1">
        <v>1239</v>
      </c>
    </row>
    <row r="144" spans="2:15" x14ac:dyDescent="0.2">
      <c r="B144" s="25">
        <v>42156</v>
      </c>
      <c r="C144" s="77">
        <f t="shared" si="28"/>
        <v>94729</v>
      </c>
      <c r="D144" s="1">
        <v>46283</v>
      </c>
      <c r="E144" s="1">
        <v>48446</v>
      </c>
      <c r="F144" s="77">
        <f t="shared" si="26"/>
        <v>191427</v>
      </c>
      <c r="G144" s="1">
        <v>81929</v>
      </c>
      <c r="H144" s="1">
        <v>109498</v>
      </c>
      <c r="I144" s="86">
        <v>105</v>
      </c>
      <c r="J144" s="1">
        <v>9568</v>
      </c>
      <c r="K144" s="32">
        <v>66.180000000000007</v>
      </c>
      <c r="L144" s="32">
        <v>79.75</v>
      </c>
      <c r="M144" s="32">
        <v>79.739999999999995</v>
      </c>
      <c r="N144" s="32">
        <v>2.02</v>
      </c>
      <c r="O144" s="1">
        <v>1250</v>
      </c>
    </row>
    <row r="145" spans="2:15" x14ac:dyDescent="0.2">
      <c r="B145" s="25">
        <v>42186</v>
      </c>
      <c r="C145" s="77">
        <f t="shared" si="28"/>
        <v>102760</v>
      </c>
      <c r="D145" s="1">
        <v>51587</v>
      </c>
      <c r="E145" s="1">
        <v>51173</v>
      </c>
      <c r="F145" s="77">
        <f t="shared" si="26"/>
        <v>229184</v>
      </c>
      <c r="G145" s="1">
        <v>101140</v>
      </c>
      <c r="H145" s="1">
        <v>128044</v>
      </c>
      <c r="I145" s="86">
        <v>107</v>
      </c>
      <c r="J145" s="1">
        <v>10116</v>
      </c>
      <c r="K145" s="32">
        <v>71.790000000000006</v>
      </c>
      <c r="L145" s="32">
        <v>79.41</v>
      </c>
      <c r="M145" s="32">
        <v>76.709999999999994</v>
      </c>
      <c r="N145" s="32">
        <v>2.23</v>
      </c>
      <c r="O145" s="1">
        <v>1293</v>
      </c>
    </row>
    <row r="146" spans="2:15" x14ac:dyDescent="0.2">
      <c r="B146" s="25">
        <v>42217</v>
      </c>
      <c r="C146" s="77">
        <f t="shared" si="28"/>
        <v>115628</v>
      </c>
      <c r="D146" s="1">
        <v>52577</v>
      </c>
      <c r="E146" s="1">
        <v>63051</v>
      </c>
      <c r="F146" s="77">
        <f t="shared" si="26"/>
        <v>260966</v>
      </c>
      <c r="G146" s="1">
        <v>115591</v>
      </c>
      <c r="H146" s="1">
        <v>145375</v>
      </c>
      <c r="I146" s="86">
        <v>107</v>
      </c>
      <c r="J146" s="1">
        <v>10127</v>
      </c>
      <c r="K146" s="32">
        <v>80.55</v>
      </c>
      <c r="L146" s="32">
        <v>87.95</v>
      </c>
      <c r="M146" s="32">
        <v>83.35</v>
      </c>
      <c r="N146" s="32">
        <v>2.2599999999999998</v>
      </c>
      <c r="O146" s="1">
        <v>1288</v>
      </c>
    </row>
    <row r="147" spans="2:15" x14ac:dyDescent="0.2">
      <c r="B147" s="25">
        <v>42248</v>
      </c>
      <c r="C147" s="77">
        <f t="shared" si="28"/>
        <v>108412</v>
      </c>
      <c r="D147" s="1">
        <v>46090</v>
      </c>
      <c r="E147" s="1">
        <v>62322</v>
      </c>
      <c r="F147" s="77">
        <f t="shared" si="26"/>
        <v>223720</v>
      </c>
      <c r="G147" s="1">
        <v>81723</v>
      </c>
      <c r="H147" s="1">
        <v>141997</v>
      </c>
      <c r="I147" s="86">
        <v>109</v>
      </c>
      <c r="J147" s="1">
        <v>10223</v>
      </c>
      <c r="K147" s="32">
        <v>72.260000000000005</v>
      </c>
      <c r="L147" s="32">
        <v>85.13</v>
      </c>
      <c r="M147" s="32">
        <v>79.709999999999994</v>
      </c>
      <c r="N147" s="32">
        <v>2.06</v>
      </c>
      <c r="O147" s="1">
        <v>1297</v>
      </c>
    </row>
    <row r="148" spans="2:15" x14ac:dyDescent="0.2">
      <c r="B148" s="25">
        <v>42278</v>
      </c>
      <c r="C148" s="77">
        <f t="shared" si="28"/>
        <v>107562</v>
      </c>
      <c r="D148" s="1">
        <v>43110</v>
      </c>
      <c r="E148" s="1">
        <v>64452</v>
      </c>
      <c r="F148" s="77">
        <f t="shared" si="26"/>
        <v>217964</v>
      </c>
      <c r="G148" s="1">
        <v>76427</v>
      </c>
      <c r="H148" s="1">
        <v>141537</v>
      </c>
      <c r="I148">
        <v>110</v>
      </c>
      <c r="J148" s="1">
        <v>9930</v>
      </c>
      <c r="K148" s="32">
        <v>70.27</v>
      </c>
      <c r="L148" s="32">
        <v>84.68</v>
      </c>
      <c r="M148" s="32">
        <v>78.23</v>
      </c>
      <c r="N148" s="32">
        <v>2.0299999999999998</v>
      </c>
      <c r="O148" s="1">
        <v>1282</v>
      </c>
    </row>
    <row r="149" spans="2:15" x14ac:dyDescent="0.2">
      <c r="B149" s="25">
        <v>42309</v>
      </c>
      <c r="C149" s="77">
        <f t="shared" si="28"/>
        <v>79955</v>
      </c>
      <c r="D149" s="1">
        <v>41363</v>
      </c>
      <c r="E149" s="1">
        <v>38592</v>
      </c>
      <c r="F149" s="77">
        <f t="shared" si="26"/>
        <v>160535</v>
      </c>
      <c r="G149" s="1">
        <v>70449</v>
      </c>
      <c r="H149" s="1">
        <v>90086</v>
      </c>
      <c r="I149" s="86">
        <v>94</v>
      </c>
      <c r="J149" s="1">
        <v>9681</v>
      </c>
      <c r="K149" s="32">
        <v>55.08</v>
      </c>
      <c r="L149" s="32">
        <v>69.27</v>
      </c>
      <c r="M149" s="32">
        <v>62.9</v>
      </c>
      <c r="N149" s="32">
        <v>2.0099999999999998</v>
      </c>
      <c r="O149" s="1">
        <v>1259</v>
      </c>
    </row>
    <row r="150" spans="2:15" x14ac:dyDescent="0.2">
      <c r="B150" s="25">
        <v>42339</v>
      </c>
      <c r="C150" s="77">
        <f t="shared" si="28"/>
        <v>78774</v>
      </c>
      <c r="D150" s="1">
        <v>45263</v>
      </c>
      <c r="E150" s="1">
        <v>33511</v>
      </c>
      <c r="F150" s="77">
        <f t="shared" si="26"/>
        <v>153959</v>
      </c>
      <c r="G150" s="1">
        <v>78703</v>
      </c>
      <c r="H150" s="1">
        <v>75256</v>
      </c>
      <c r="I150">
        <v>94</v>
      </c>
      <c r="J150" s="1">
        <v>9879</v>
      </c>
      <c r="K150" s="32">
        <v>50.05</v>
      </c>
      <c r="L150" s="32">
        <v>57.86</v>
      </c>
      <c r="M150" s="32">
        <v>55.15</v>
      </c>
      <c r="N150" s="32">
        <v>1.95</v>
      </c>
      <c r="O150" s="1">
        <v>1248</v>
      </c>
    </row>
    <row r="151" spans="2:15" x14ac:dyDescent="0.2">
      <c r="B151" s="61">
        <v>2015</v>
      </c>
      <c r="C151" s="64">
        <f>SUM(D151:E151)</f>
        <v>1105467</v>
      </c>
      <c r="D151" s="66">
        <f>SUM(D139:D150)</f>
        <v>524472</v>
      </c>
      <c r="E151" s="66">
        <f>SUM(E139:E150)</f>
        <v>580995</v>
      </c>
      <c r="F151" s="66">
        <f>SUM(F139:F150)</f>
        <v>2246495</v>
      </c>
      <c r="G151" s="66">
        <f>SUM(G139:G150)</f>
        <v>949257</v>
      </c>
      <c r="H151" s="66">
        <f>SUM(H139:H150)</f>
        <v>1297238</v>
      </c>
      <c r="I151" s="64">
        <f t="shared" ref="I151:O151" si="29">AVERAGE(I139:I150)</f>
        <v>103.08333333333333</v>
      </c>
      <c r="J151" s="64">
        <f t="shared" si="29"/>
        <v>9733.25</v>
      </c>
      <c r="K151" s="65">
        <f t="shared" si="29"/>
        <v>62.231666666666662</v>
      </c>
      <c r="L151" s="65">
        <f>AVERAGE(L139:L150)</f>
        <v>73.531666666666666</v>
      </c>
      <c r="M151" s="65">
        <f>AVERAGE(M139:M150)</f>
        <v>70.224999999999994</v>
      </c>
      <c r="N151" s="65">
        <f>AVERAGE(N139:N150)</f>
        <v>2.0191666666666666</v>
      </c>
      <c r="O151" s="64">
        <f t="shared" si="29"/>
        <v>1227</v>
      </c>
    </row>
    <row r="152" spans="2:15" x14ac:dyDescent="0.2">
      <c r="B152" s="25">
        <v>42370</v>
      </c>
      <c r="C152" s="77">
        <f t="shared" si="28"/>
        <v>72787</v>
      </c>
      <c r="D152" s="1">
        <v>36685</v>
      </c>
      <c r="E152" s="1">
        <v>36102</v>
      </c>
      <c r="F152" s="77">
        <f t="shared" si="26"/>
        <v>145729</v>
      </c>
      <c r="G152" s="1">
        <v>63555</v>
      </c>
      <c r="H152" s="1">
        <v>82174</v>
      </c>
      <c r="I152" s="1">
        <v>92</v>
      </c>
      <c r="J152" s="1">
        <v>9775</v>
      </c>
      <c r="K152" s="32">
        <v>47.89</v>
      </c>
      <c r="L152" s="32">
        <v>55.97</v>
      </c>
      <c r="M152" s="32">
        <v>58.3</v>
      </c>
      <c r="N152" s="32">
        <v>2</v>
      </c>
      <c r="O152" s="1">
        <v>1181</v>
      </c>
    </row>
    <row r="153" spans="2:15" x14ac:dyDescent="0.2">
      <c r="B153" s="25">
        <v>42401</v>
      </c>
      <c r="C153" s="77">
        <f t="shared" si="28"/>
        <v>79257</v>
      </c>
      <c r="D153" s="1">
        <v>42447</v>
      </c>
      <c r="E153" s="1">
        <v>36810</v>
      </c>
      <c r="F153" s="77">
        <f t="shared" si="26"/>
        <v>155042</v>
      </c>
      <c r="G153" s="1">
        <v>69971</v>
      </c>
      <c r="H153" s="1">
        <v>85071</v>
      </c>
      <c r="I153" s="1">
        <v>92</v>
      </c>
      <c r="J153" s="1">
        <v>9523</v>
      </c>
      <c r="K153" s="32">
        <v>55.91</v>
      </c>
      <c r="L153" s="32">
        <v>69.67</v>
      </c>
      <c r="M153" s="32">
        <v>66.39</v>
      </c>
      <c r="N153" s="32">
        <v>1.96</v>
      </c>
      <c r="O153" s="1">
        <v>1173</v>
      </c>
    </row>
    <row r="154" spans="2:15" x14ac:dyDescent="0.2">
      <c r="B154" s="25">
        <v>42430</v>
      </c>
      <c r="C154" s="77">
        <f t="shared" si="28"/>
        <v>90127</v>
      </c>
      <c r="D154" s="1">
        <v>42536</v>
      </c>
      <c r="E154" s="1">
        <v>47591</v>
      </c>
      <c r="F154" s="77">
        <f t="shared" si="26"/>
        <v>186495</v>
      </c>
      <c r="G154" s="1">
        <v>80586</v>
      </c>
      <c r="H154" s="1">
        <v>105909</v>
      </c>
      <c r="I154" s="1">
        <v>88</v>
      </c>
      <c r="J154" s="1">
        <v>9453</v>
      </c>
      <c r="K154" s="32">
        <v>63.17</v>
      </c>
      <c r="L154" s="32">
        <v>75.97</v>
      </c>
      <c r="M154" s="32">
        <v>63.96</v>
      </c>
      <c r="N154" s="32">
        <v>2.0699999999999998</v>
      </c>
      <c r="O154" s="1">
        <v>1234</v>
      </c>
    </row>
    <row r="155" spans="2:15" x14ac:dyDescent="0.2">
      <c r="B155" s="25">
        <v>42461</v>
      </c>
      <c r="C155" s="77">
        <f t="shared" si="28"/>
        <v>101747</v>
      </c>
      <c r="D155" s="1">
        <v>40530</v>
      </c>
      <c r="E155" s="1">
        <v>61217</v>
      </c>
      <c r="F155" s="77">
        <f t="shared" si="26"/>
        <v>193303</v>
      </c>
      <c r="G155" s="1">
        <v>64569</v>
      </c>
      <c r="H155" s="1">
        <v>128734</v>
      </c>
      <c r="I155">
        <v>106</v>
      </c>
      <c r="J155" s="1">
        <v>10143</v>
      </c>
      <c r="K155" s="32">
        <v>63.08</v>
      </c>
      <c r="L155" s="32">
        <v>78.08</v>
      </c>
      <c r="M155" s="32">
        <v>69.55</v>
      </c>
      <c r="N155" s="32">
        <v>1.9</v>
      </c>
      <c r="O155" s="1">
        <v>1298</v>
      </c>
    </row>
    <row r="156" spans="2:15" x14ac:dyDescent="0.2">
      <c r="B156" s="25">
        <v>42491</v>
      </c>
      <c r="C156" s="77">
        <f t="shared" si="28"/>
        <v>110487</v>
      </c>
      <c r="D156" s="1">
        <v>42219</v>
      </c>
      <c r="E156" s="1">
        <v>68268</v>
      </c>
      <c r="F156" s="77">
        <f t="shared" si="26"/>
        <v>206890</v>
      </c>
      <c r="G156" s="1">
        <v>69548</v>
      </c>
      <c r="H156" s="1">
        <v>137342</v>
      </c>
      <c r="I156">
        <v>106</v>
      </c>
      <c r="J156" s="1">
        <v>10136</v>
      </c>
      <c r="K156" s="32">
        <v>65.319999999999993</v>
      </c>
      <c r="L156" s="32">
        <v>80.349999999999994</v>
      </c>
      <c r="M156" s="32">
        <v>72.73</v>
      </c>
      <c r="N156" s="32">
        <v>1.87</v>
      </c>
      <c r="O156" s="1">
        <v>1341</v>
      </c>
    </row>
    <row r="157" spans="2:15" x14ac:dyDescent="0.2">
      <c r="B157" s="25">
        <v>42522</v>
      </c>
      <c r="C157" s="77">
        <f t="shared" si="28"/>
        <v>110011</v>
      </c>
      <c r="D157" s="1">
        <v>47757</v>
      </c>
      <c r="E157" s="1">
        <v>62254</v>
      </c>
      <c r="F157" s="77">
        <f t="shared" si="26"/>
        <v>206457</v>
      </c>
      <c r="G157" s="1">
        <v>75722</v>
      </c>
      <c r="H157" s="1">
        <v>130735</v>
      </c>
      <c r="I157">
        <v>107</v>
      </c>
      <c r="J157" s="1">
        <v>10259</v>
      </c>
      <c r="K157" s="32">
        <v>66.52</v>
      </c>
      <c r="L157" s="32">
        <v>81.25</v>
      </c>
      <c r="M157" s="32">
        <v>73.03</v>
      </c>
      <c r="N157" s="32">
        <v>1.88</v>
      </c>
      <c r="O157" s="1">
        <v>1346</v>
      </c>
    </row>
    <row r="158" spans="2:15" x14ac:dyDescent="0.2">
      <c r="B158" s="25">
        <v>42552</v>
      </c>
      <c r="C158" s="77">
        <f t="shared" si="28"/>
        <v>118850</v>
      </c>
      <c r="D158" s="1">
        <v>47933</v>
      </c>
      <c r="E158" s="1">
        <v>70917</v>
      </c>
      <c r="F158" s="77">
        <f t="shared" si="26"/>
        <v>252193</v>
      </c>
      <c r="G158" s="1">
        <v>94256</v>
      </c>
      <c r="H158" s="1">
        <v>157937</v>
      </c>
      <c r="I158">
        <v>107</v>
      </c>
      <c r="J158" s="1">
        <v>10303</v>
      </c>
      <c r="K158" s="32">
        <v>77.75</v>
      </c>
      <c r="L158" s="32">
        <v>85.06</v>
      </c>
      <c r="M158" s="32">
        <v>84.58</v>
      </c>
      <c r="N158" s="32">
        <v>2.12</v>
      </c>
      <c r="O158" s="1">
        <v>1395</v>
      </c>
    </row>
    <row r="159" spans="2:15" x14ac:dyDescent="0.2">
      <c r="B159" s="25">
        <v>42583</v>
      </c>
      <c r="C159" s="77">
        <f t="shared" si="28"/>
        <v>119588</v>
      </c>
      <c r="D159" s="1">
        <v>50322</v>
      </c>
      <c r="E159" s="1">
        <v>69266</v>
      </c>
      <c r="F159" s="77">
        <f t="shared" si="26"/>
        <v>267055</v>
      </c>
      <c r="G159" s="1">
        <v>111144</v>
      </c>
      <c r="H159" s="1">
        <v>155911</v>
      </c>
      <c r="I159" s="1">
        <v>107</v>
      </c>
      <c r="J159" s="1">
        <v>10268</v>
      </c>
      <c r="K159" s="32">
        <v>81.61</v>
      </c>
      <c r="L159" s="32">
        <v>88.29</v>
      </c>
      <c r="M159" s="32">
        <v>84.45</v>
      </c>
      <c r="N159" s="32">
        <v>2.23</v>
      </c>
      <c r="O159" s="1">
        <v>1398</v>
      </c>
    </row>
    <row r="160" spans="2:15" x14ac:dyDescent="0.2">
      <c r="B160" s="25">
        <v>42614</v>
      </c>
      <c r="C160" s="77">
        <f t="shared" si="28"/>
        <v>113444</v>
      </c>
      <c r="D160" s="1">
        <v>42694</v>
      </c>
      <c r="E160" s="1">
        <v>70750</v>
      </c>
      <c r="F160" s="77">
        <f t="shared" si="26"/>
        <v>226199</v>
      </c>
      <c r="G160" s="1">
        <v>77375</v>
      </c>
      <c r="H160" s="1">
        <v>148824</v>
      </c>
      <c r="I160" s="1">
        <v>105</v>
      </c>
      <c r="J160" s="1">
        <v>9930</v>
      </c>
      <c r="K160" s="32">
        <v>75.239999999999995</v>
      </c>
      <c r="L160" s="32">
        <v>90.7</v>
      </c>
      <c r="M160" s="32">
        <v>78.7</v>
      </c>
      <c r="N160" s="32">
        <v>1.99</v>
      </c>
      <c r="O160" s="1">
        <v>1389</v>
      </c>
    </row>
    <row r="161" spans="2:15" x14ac:dyDescent="0.2">
      <c r="B161" s="25">
        <v>42644</v>
      </c>
      <c r="C161" s="77">
        <f t="shared" si="28"/>
        <v>107812</v>
      </c>
      <c r="D161" s="1">
        <v>42100</v>
      </c>
      <c r="E161" s="1">
        <v>65712</v>
      </c>
      <c r="F161" s="77">
        <f t="shared" si="26"/>
        <v>220048</v>
      </c>
      <c r="G161" s="1">
        <v>75519</v>
      </c>
      <c r="H161" s="1">
        <v>144529</v>
      </c>
      <c r="I161" s="1">
        <v>104</v>
      </c>
      <c r="J161" s="1">
        <v>9965</v>
      </c>
      <c r="K161" s="32">
        <v>70.709999999999994</v>
      </c>
      <c r="L161" s="32">
        <v>84.26</v>
      </c>
      <c r="M161" s="32">
        <v>76.489999999999995</v>
      </c>
      <c r="N161" s="32">
        <v>2.04</v>
      </c>
      <c r="O161" s="1">
        <v>1351</v>
      </c>
    </row>
    <row r="162" spans="2:15" x14ac:dyDescent="0.2">
      <c r="B162" s="25">
        <v>42675</v>
      </c>
      <c r="C162" s="77">
        <f t="shared" si="28"/>
        <v>86065</v>
      </c>
      <c r="D162" s="1">
        <v>38571</v>
      </c>
      <c r="E162" s="1">
        <v>47494</v>
      </c>
      <c r="F162" s="77">
        <f t="shared" si="26"/>
        <v>166987</v>
      </c>
      <c r="G162" s="1">
        <v>63785</v>
      </c>
      <c r="H162" s="1">
        <v>103202</v>
      </c>
      <c r="I162" s="1">
        <v>93</v>
      </c>
      <c r="J162" s="1">
        <v>9812</v>
      </c>
      <c r="K162" s="32">
        <v>56.41</v>
      </c>
      <c r="L162" s="32">
        <v>71.650000000000006</v>
      </c>
      <c r="M162" s="32">
        <v>66.56</v>
      </c>
      <c r="N162" s="32">
        <v>1.94</v>
      </c>
      <c r="O162" s="1">
        <v>1300</v>
      </c>
    </row>
    <row r="163" spans="2:15" x14ac:dyDescent="0.2">
      <c r="B163" s="25">
        <v>42705</v>
      </c>
      <c r="C163" s="77">
        <f t="shared" si="28"/>
        <v>84128</v>
      </c>
      <c r="D163" s="1">
        <v>44191</v>
      </c>
      <c r="E163" s="1">
        <v>39937</v>
      </c>
      <c r="F163" s="77">
        <f t="shared" si="26"/>
        <v>161500</v>
      </c>
      <c r="G163" s="1">
        <v>75361</v>
      </c>
      <c r="H163" s="1">
        <v>86139</v>
      </c>
      <c r="I163" s="1">
        <v>92</v>
      </c>
      <c r="J163" s="1">
        <v>9790</v>
      </c>
      <c r="K163" s="32">
        <v>52.83</v>
      </c>
      <c r="L163" s="32">
        <v>62.66</v>
      </c>
      <c r="M163" s="32">
        <v>57.37</v>
      </c>
      <c r="N163" s="32">
        <v>1.92</v>
      </c>
      <c r="O163" s="1">
        <v>1268</v>
      </c>
    </row>
    <row r="164" spans="2:15" x14ac:dyDescent="0.2">
      <c r="B164" s="61">
        <v>2016</v>
      </c>
      <c r="C164" s="64">
        <f>SUM(D164:E164)</f>
        <v>1194303</v>
      </c>
      <c r="D164" s="66">
        <f>SUM(D152:D163)</f>
        <v>517985</v>
      </c>
      <c r="E164" s="66">
        <f>SUM(E152:E163)</f>
        <v>676318</v>
      </c>
      <c r="F164" s="66">
        <f>SUM(F152:F163)</f>
        <v>2387898</v>
      </c>
      <c r="G164" s="66">
        <f>SUM(G152:G163)</f>
        <v>921391</v>
      </c>
      <c r="H164" s="66">
        <f>SUM(H152:H163)</f>
        <v>1466507</v>
      </c>
      <c r="I164" s="64">
        <f t="shared" ref="I164:O164" si="30">AVERAGE(I152:I163)</f>
        <v>99.916666666666671</v>
      </c>
      <c r="J164" s="64">
        <f t="shared" si="30"/>
        <v>9946.4166666666661</v>
      </c>
      <c r="K164" s="65">
        <f t="shared" si="30"/>
        <v>64.703333333333333</v>
      </c>
      <c r="L164" s="65">
        <f>AVERAGE(L152:L163)</f>
        <v>76.992499999999993</v>
      </c>
      <c r="M164" s="65">
        <f>AVERAGE(M152:M163)</f>
        <v>71.009166666666673</v>
      </c>
      <c r="N164" s="65">
        <f>AVERAGE(N152:N163)</f>
        <v>1.9933333333333334</v>
      </c>
      <c r="O164" s="64">
        <f t="shared" si="30"/>
        <v>1306.1666666666667</v>
      </c>
    </row>
    <row r="165" spans="2:15" x14ac:dyDescent="0.2">
      <c r="B165" s="25">
        <v>42736</v>
      </c>
      <c r="C165" s="1">
        <f t="shared" ref="C165:C183" si="31">SUM(D165:E165)</f>
        <v>82462</v>
      </c>
      <c r="D165" s="1">
        <v>34374</v>
      </c>
      <c r="E165" s="1">
        <v>48088</v>
      </c>
      <c r="F165" s="1">
        <f t="shared" ref="F165:F179" si="32">SUM(G165:H165)</f>
        <v>153293</v>
      </c>
      <c r="G165" s="1">
        <v>54807</v>
      </c>
      <c r="H165" s="1">
        <v>98486</v>
      </c>
      <c r="I165" s="1">
        <v>92</v>
      </c>
      <c r="J165" s="1">
        <v>9787</v>
      </c>
      <c r="K165" s="70">
        <v>50.24</v>
      </c>
      <c r="L165" s="70">
        <v>60.87</v>
      </c>
      <c r="M165" s="70">
        <v>54.47</v>
      </c>
      <c r="N165" s="70">
        <v>1.86</v>
      </c>
      <c r="O165" s="1">
        <v>1231</v>
      </c>
    </row>
    <row r="166" spans="2:15" x14ac:dyDescent="0.2">
      <c r="B166" s="25">
        <v>42767</v>
      </c>
      <c r="C166" s="1">
        <f t="shared" si="31"/>
        <v>95054</v>
      </c>
      <c r="D166" s="1">
        <v>39773</v>
      </c>
      <c r="E166" s="1">
        <v>55281</v>
      </c>
      <c r="F166" s="1">
        <f t="shared" si="32"/>
        <v>168664</v>
      </c>
      <c r="G166" s="1">
        <v>59364</v>
      </c>
      <c r="H166" s="1">
        <v>109300</v>
      </c>
      <c r="I166" s="1">
        <v>98</v>
      </c>
      <c r="J166" s="1">
        <v>10432</v>
      </c>
      <c r="K166" s="70">
        <v>57.37</v>
      </c>
      <c r="L166" s="70">
        <v>69.010000000000005</v>
      </c>
      <c r="M166" s="70">
        <v>62.13</v>
      </c>
      <c r="N166" s="70">
        <v>1.77</v>
      </c>
      <c r="O166" s="1">
        <v>1325</v>
      </c>
    </row>
    <row r="167" spans="2:15" x14ac:dyDescent="0.2">
      <c r="B167" s="25">
        <v>42795</v>
      </c>
      <c r="C167" s="1">
        <f t="shared" si="31"/>
        <v>105689</v>
      </c>
      <c r="D167" s="1">
        <v>42556</v>
      </c>
      <c r="E167" s="1">
        <v>63133</v>
      </c>
      <c r="F167" s="1">
        <f t="shared" si="32"/>
        <v>190941</v>
      </c>
      <c r="G167" s="1">
        <v>65156</v>
      </c>
      <c r="H167" s="1">
        <v>125785</v>
      </c>
      <c r="I167" s="1">
        <v>102</v>
      </c>
      <c r="J167" s="1">
        <v>10625</v>
      </c>
      <c r="K167" s="70">
        <v>57.7</v>
      </c>
      <c r="L167" s="70">
        <v>71.05</v>
      </c>
      <c r="M167" s="70">
        <v>62.24</v>
      </c>
      <c r="N167" s="70">
        <v>1.81</v>
      </c>
      <c r="O167" s="1">
        <v>1373</v>
      </c>
    </row>
    <row r="168" spans="2:15" x14ac:dyDescent="0.2">
      <c r="B168" s="25">
        <v>42826</v>
      </c>
      <c r="C168" s="1">
        <f t="shared" si="31"/>
        <v>122580</v>
      </c>
      <c r="D168" s="1">
        <v>45594</v>
      </c>
      <c r="E168" s="1">
        <v>76986</v>
      </c>
      <c r="F168" s="1">
        <f t="shared" si="32"/>
        <v>223962</v>
      </c>
      <c r="G168" s="1">
        <v>80591</v>
      </c>
      <c r="H168" s="1">
        <v>143371</v>
      </c>
      <c r="I168" s="1">
        <v>99</v>
      </c>
      <c r="J168" s="1">
        <v>10354</v>
      </c>
      <c r="K168" s="70">
        <v>70.83</v>
      </c>
      <c r="L168" s="70">
        <v>82.92</v>
      </c>
      <c r="M168" s="70">
        <v>76.83</v>
      </c>
      <c r="N168" s="70">
        <v>1.83</v>
      </c>
      <c r="O168" s="1">
        <v>1353</v>
      </c>
    </row>
    <row r="169" spans="2:15" x14ac:dyDescent="0.2">
      <c r="B169" s="25">
        <v>42856</v>
      </c>
      <c r="C169" s="1">
        <f t="shared" si="31"/>
        <v>118074</v>
      </c>
      <c r="D169" s="1">
        <v>42004</v>
      </c>
      <c r="E169" s="1">
        <v>76070</v>
      </c>
      <c r="F169" s="1">
        <f t="shared" si="32"/>
        <v>213733</v>
      </c>
      <c r="G169" s="1">
        <v>72496</v>
      </c>
      <c r="H169" s="1">
        <v>141237</v>
      </c>
      <c r="I169" s="1">
        <v>103</v>
      </c>
      <c r="J169" s="1">
        <v>10441</v>
      </c>
      <c r="K169" s="70">
        <v>65.61</v>
      </c>
      <c r="L169" s="70">
        <v>82.66</v>
      </c>
      <c r="M169" s="70">
        <v>71</v>
      </c>
      <c r="N169" s="70">
        <v>1.81</v>
      </c>
      <c r="O169" s="1">
        <v>1408</v>
      </c>
    </row>
    <row r="170" spans="2:15" x14ac:dyDescent="0.2">
      <c r="B170" s="25">
        <v>42887</v>
      </c>
      <c r="C170" s="1">
        <f t="shared" si="31"/>
        <v>116568</v>
      </c>
      <c r="D170" s="1">
        <v>45653</v>
      </c>
      <c r="E170" s="1">
        <v>70915</v>
      </c>
      <c r="F170" s="1">
        <f t="shared" si="32"/>
        <v>212858</v>
      </c>
      <c r="G170" s="1">
        <v>72374</v>
      </c>
      <c r="H170" s="1">
        <v>140484</v>
      </c>
      <c r="I170" s="1">
        <v>95</v>
      </c>
      <c r="J170" s="1">
        <v>10008</v>
      </c>
      <c r="K170" s="70">
        <v>70.31</v>
      </c>
      <c r="L170" s="70">
        <v>83.78</v>
      </c>
      <c r="M170" s="70">
        <v>76.02</v>
      </c>
      <c r="N170" s="70">
        <v>1.83</v>
      </c>
      <c r="O170" s="1">
        <v>1449</v>
      </c>
    </row>
    <row r="171" spans="2:15" x14ac:dyDescent="0.2">
      <c r="B171" s="25">
        <v>42917</v>
      </c>
      <c r="C171" s="1">
        <f t="shared" si="31"/>
        <v>128322</v>
      </c>
      <c r="D171" s="1">
        <v>46952</v>
      </c>
      <c r="E171" s="1">
        <v>81370</v>
      </c>
      <c r="F171" s="1">
        <f t="shared" si="32"/>
        <v>248551</v>
      </c>
      <c r="G171" s="1">
        <v>85547</v>
      </c>
      <c r="H171" s="1">
        <v>163004</v>
      </c>
      <c r="I171" s="1">
        <v>98</v>
      </c>
      <c r="J171" s="1">
        <v>10346</v>
      </c>
      <c r="K171" s="70">
        <v>76.25</v>
      </c>
      <c r="L171" s="70">
        <v>84.2</v>
      </c>
      <c r="M171" s="70">
        <v>80.900000000000006</v>
      </c>
      <c r="N171" s="70">
        <v>1.94</v>
      </c>
      <c r="O171" s="1">
        <v>1452</v>
      </c>
    </row>
    <row r="172" spans="2:15" x14ac:dyDescent="0.2">
      <c r="B172" s="25">
        <v>42948</v>
      </c>
      <c r="C172" s="1">
        <f t="shared" si="31"/>
        <v>126109</v>
      </c>
      <c r="D172" s="1">
        <v>44406</v>
      </c>
      <c r="E172" s="1">
        <v>81703</v>
      </c>
      <c r="F172" s="1">
        <f t="shared" si="32"/>
        <v>265600</v>
      </c>
      <c r="G172" s="1">
        <v>91817</v>
      </c>
      <c r="H172" s="1">
        <v>173783</v>
      </c>
      <c r="I172" s="1">
        <v>98</v>
      </c>
      <c r="J172" s="1">
        <v>10346</v>
      </c>
      <c r="K172" s="70">
        <v>80.489999999999995</v>
      </c>
      <c r="L172" s="70">
        <v>86.42</v>
      </c>
      <c r="M172" s="70">
        <v>84.16</v>
      </c>
      <c r="N172" s="70">
        <v>2.11</v>
      </c>
      <c r="O172" s="1">
        <v>1414</v>
      </c>
    </row>
    <row r="173" spans="2:15" x14ac:dyDescent="0.2">
      <c r="B173" s="25">
        <v>42979</v>
      </c>
      <c r="C173" s="1">
        <f t="shared" si="31"/>
        <v>124396</v>
      </c>
      <c r="D173" s="1">
        <v>38893</v>
      </c>
      <c r="E173" s="1">
        <v>85503</v>
      </c>
      <c r="F173" s="1">
        <f t="shared" si="32"/>
        <v>233573</v>
      </c>
      <c r="G173" s="1">
        <v>66782</v>
      </c>
      <c r="H173" s="1">
        <v>166791</v>
      </c>
      <c r="I173" s="1">
        <v>95</v>
      </c>
      <c r="J173" s="1">
        <v>10315</v>
      </c>
      <c r="K173" s="70">
        <v>74.97</v>
      </c>
      <c r="L173" s="70">
        <v>87.15</v>
      </c>
      <c r="M173" s="70">
        <v>77.959999999999994</v>
      </c>
      <c r="N173" s="70">
        <v>1.88</v>
      </c>
      <c r="O173" s="1">
        <v>1422</v>
      </c>
    </row>
    <row r="174" spans="2:15" x14ac:dyDescent="0.2">
      <c r="B174" s="25">
        <v>43009</v>
      </c>
      <c r="C174" s="1">
        <f t="shared" si="31"/>
        <v>122457</v>
      </c>
      <c r="D174" s="1">
        <v>41418</v>
      </c>
      <c r="E174" s="1">
        <v>81039</v>
      </c>
      <c r="F174" s="1">
        <f t="shared" si="32"/>
        <v>218970</v>
      </c>
      <c r="G174" s="1">
        <v>71703</v>
      </c>
      <c r="H174" s="1">
        <v>147267</v>
      </c>
      <c r="I174">
        <v>93</v>
      </c>
      <c r="J174" s="1">
        <v>10010</v>
      </c>
      <c r="K174" s="70">
        <v>70.03</v>
      </c>
      <c r="L174" s="70">
        <v>84.63</v>
      </c>
      <c r="M174" s="70">
        <v>77.69</v>
      </c>
      <c r="N174" s="32">
        <v>1.79</v>
      </c>
      <c r="O174" s="1">
        <v>1416</v>
      </c>
    </row>
    <row r="175" spans="2:15" x14ac:dyDescent="0.2">
      <c r="B175" s="25">
        <v>43040</v>
      </c>
      <c r="C175" s="1">
        <f t="shared" si="31"/>
        <v>99801</v>
      </c>
      <c r="D175" s="1">
        <v>42874</v>
      </c>
      <c r="E175" s="1">
        <v>56927</v>
      </c>
      <c r="F175" s="1">
        <f t="shared" si="32"/>
        <v>178341</v>
      </c>
      <c r="G175" s="1">
        <v>67310</v>
      </c>
      <c r="H175" s="1">
        <v>111031</v>
      </c>
      <c r="I175">
        <v>87</v>
      </c>
      <c r="J175" s="1">
        <v>10197</v>
      </c>
      <c r="K175" s="70">
        <v>58.06</v>
      </c>
      <c r="L175" s="70">
        <v>74.599999999999994</v>
      </c>
      <c r="M175" s="70">
        <v>67.17</v>
      </c>
      <c r="N175" s="32">
        <v>1.79</v>
      </c>
      <c r="O175" s="1">
        <v>1362</v>
      </c>
    </row>
    <row r="176" spans="2:15" x14ac:dyDescent="0.2">
      <c r="B176" s="25">
        <v>43070</v>
      </c>
      <c r="C176" s="1">
        <f t="shared" si="31"/>
        <v>98296</v>
      </c>
      <c r="D176" s="1">
        <v>47126</v>
      </c>
      <c r="E176" s="1">
        <v>51170</v>
      </c>
      <c r="F176" s="1">
        <f t="shared" si="32"/>
        <v>176408</v>
      </c>
      <c r="G176" s="1">
        <v>79078</v>
      </c>
      <c r="H176" s="1">
        <v>97330</v>
      </c>
      <c r="I176">
        <v>86</v>
      </c>
      <c r="J176" s="1">
        <v>10169</v>
      </c>
      <c r="K176" s="70">
        <v>55.54</v>
      </c>
      <c r="L176" s="70">
        <v>65.2</v>
      </c>
      <c r="M176" s="70">
        <v>67.209999999999994</v>
      </c>
      <c r="N176" s="32">
        <v>1.79</v>
      </c>
      <c r="O176" s="1">
        <v>1353</v>
      </c>
    </row>
    <row r="177" spans="2:15" x14ac:dyDescent="0.2">
      <c r="B177" s="61">
        <v>2017</v>
      </c>
      <c r="C177" s="66">
        <f>SUM(C165:C176)</f>
        <v>1339808</v>
      </c>
      <c r="D177" s="66">
        <f>SUM(D165:D176)</f>
        <v>511623</v>
      </c>
      <c r="E177" s="66">
        <f>SUM(E165:E176)</f>
        <v>828185</v>
      </c>
      <c r="F177" s="66">
        <f>SUM(F165:F176)</f>
        <v>2484894</v>
      </c>
      <c r="G177" s="66">
        <f t="shared" ref="G177:H177" si="33">SUM(G165:G176)</f>
        <v>867025</v>
      </c>
      <c r="H177" s="66">
        <f t="shared" si="33"/>
        <v>1617869</v>
      </c>
      <c r="I177" s="64">
        <f t="shared" ref="I177:O177" si="34">AVERAGE(I165:I176)</f>
        <v>95.5</v>
      </c>
      <c r="J177" s="64">
        <f t="shared" si="34"/>
        <v>10252.5</v>
      </c>
      <c r="K177" s="65">
        <f t="shared" si="34"/>
        <v>65.61666666666666</v>
      </c>
      <c r="L177" s="65">
        <f t="shared" si="34"/>
        <v>77.707499999999996</v>
      </c>
      <c r="M177" s="65">
        <f t="shared" si="34"/>
        <v>71.481666666666669</v>
      </c>
      <c r="N177" s="65">
        <f>AVERAGE(N165:N176)</f>
        <v>1.8508333333333331</v>
      </c>
      <c r="O177" s="64">
        <f t="shared" si="34"/>
        <v>1379.8333333333333</v>
      </c>
    </row>
    <row r="178" spans="2:15" x14ac:dyDescent="0.2">
      <c r="B178" s="25">
        <v>43101</v>
      </c>
      <c r="C178" s="1">
        <f t="shared" si="31"/>
        <v>92902</v>
      </c>
      <c r="D178" s="1">
        <v>40528</v>
      </c>
      <c r="E178" s="1">
        <v>52374</v>
      </c>
      <c r="F178" s="1">
        <f t="shared" si="32"/>
        <v>164357</v>
      </c>
      <c r="G178" s="1">
        <v>64195</v>
      </c>
      <c r="H178" s="1">
        <v>100162</v>
      </c>
      <c r="I178" s="1">
        <v>93</v>
      </c>
      <c r="J178" s="1">
        <v>10841</v>
      </c>
      <c r="K178" s="70">
        <v>48.56</v>
      </c>
      <c r="L178" s="70">
        <v>61.07</v>
      </c>
      <c r="M178" s="70">
        <v>55.31</v>
      </c>
      <c r="N178" s="32">
        <v>1.77</v>
      </c>
      <c r="O178" s="1">
        <v>1328</v>
      </c>
    </row>
    <row r="179" spans="2:15" x14ac:dyDescent="0.2">
      <c r="B179" s="25">
        <v>43132</v>
      </c>
      <c r="C179" s="1">
        <f t="shared" si="31"/>
        <v>94178</v>
      </c>
      <c r="D179" s="1">
        <v>41168</v>
      </c>
      <c r="E179" s="1">
        <v>53010</v>
      </c>
      <c r="F179" s="1">
        <f t="shared" si="32"/>
        <v>170017</v>
      </c>
      <c r="G179" s="1">
        <v>64424</v>
      </c>
      <c r="H179" s="1">
        <v>105593</v>
      </c>
      <c r="I179" s="1">
        <v>94</v>
      </c>
      <c r="J179" s="1">
        <v>10919</v>
      </c>
      <c r="K179" s="70">
        <v>55.32</v>
      </c>
      <c r="L179" s="70">
        <v>69.900000000000006</v>
      </c>
      <c r="M179" s="70">
        <v>62.56</v>
      </c>
      <c r="N179" s="32">
        <v>1.81</v>
      </c>
      <c r="O179" s="1">
        <v>1377</v>
      </c>
    </row>
    <row r="180" spans="2:15" x14ac:dyDescent="0.2">
      <c r="B180" s="25">
        <v>43160</v>
      </c>
      <c r="C180" s="1">
        <f t="shared" si="31"/>
        <v>110067</v>
      </c>
      <c r="D180" s="1">
        <v>44172</v>
      </c>
      <c r="E180" s="1">
        <v>65895</v>
      </c>
      <c r="F180" s="1">
        <f>SUM(G180:H180)</f>
        <v>203381</v>
      </c>
      <c r="G180" s="1">
        <v>77000</v>
      </c>
      <c r="H180" s="1">
        <v>126381</v>
      </c>
      <c r="I180" s="1">
        <v>91</v>
      </c>
      <c r="J180" s="1">
        <v>11039</v>
      </c>
      <c r="K180" s="70">
        <v>59.05</v>
      </c>
      <c r="L180" s="70">
        <v>73.41</v>
      </c>
      <c r="M180" s="70">
        <v>66.52</v>
      </c>
      <c r="N180" s="32">
        <v>1.85</v>
      </c>
      <c r="O180" s="1">
        <v>1417</v>
      </c>
    </row>
    <row r="181" spans="2:15" x14ac:dyDescent="0.2">
      <c r="B181" s="25">
        <v>43191</v>
      </c>
      <c r="C181" s="1">
        <f t="shared" si="31"/>
        <v>122852</v>
      </c>
      <c r="D181" s="1">
        <v>43713</v>
      </c>
      <c r="E181" s="1">
        <v>79139</v>
      </c>
      <c r="F181" s="1">
        <f>SUM(G181:H181)</f>
        <v>220944</v>
      </c>
      <c r="G181" s="1">
        <v>75271</v>
      </c>
      <c r="H181" s="1">
        <v>145673</v>
      </c>
      <c r="I181" s="1">
        <v>105</v>
      </c>
      <c r="J181" s="1">
        <v>11120</v>
      </c>
      <c r="K181" s="70">
        <v>65.77</v>
      </c>
      <c r="L181" s="70">
        <v>80.72</v>
      </c>
      <c r="M181" s="70">
        <v>71.16</v>
      </c>
      <c r="N181" s="32">
        <v>1.8</v>
      </c>
      <c r="O181" s="1">
        <v>1480</v>
      </c>
    </row>
    <row r="182" spans="2:15" x14ac:dyDescent="0.2">
      <c r="B182" s="25">
        <v>43221</v>
      </c>
      <c r="C182" s="1">
        <f t="shared" si="31"/>
        <v>122772</v>
      </c>
      <c r="D182" s="1">
        <v>41472</v>
      </c>
      <c r="E182" s="1">
        <v>81300</v>
      </c>
      <c r="F182" s="1">
        <f t="shared" ref="F182:F195" si="35">SUM(G182:H182)</f>
        <v>230028</v>
      </c>
      <c r="G182" s="1">
        <v>73469</v>
      </c>
      <c r="H182" s="1">
        <v>156559</v>
      </c>
      <c r="I182" s="1">
        <v>110</v>
      </c>
      <c r="J182" s="1">
        <v>11132</v>
      </c>
      <c r="K182" s="70">
        <v>66.37</v>
      </c>
      <c r="L182" s="70">
        <v>79.11</v>
      </c>
      <c r="M182" s="70">
        <v>74.66</v>
      </c>
      <c r="N182" s="32">
        <v>1.87</v>
      </c>
      <c r="O182" s="1">
        <v>1501</v>
      </c>
    </row>
    <row r="183" spans="2:15" x14ac:dyDescent="0.2">
      <c r="B183" s="25">
        <v>43252</v>
      </c>
      <c r="C183" s="1">
        <f t="shared" si="31"/>
        <v>128754</v>
      </c>
      <c r="D183" s="1">
        <v>48694</v>
      </c>
      <c r="E183" s="1">
        <v>80060</v>
      </c>
      <c r="F183" s="1">
        <f t="shared" si="35"/>
        <v>238492</v>
      </c>
      <c r="G183" s="1">
        <v>81611</v>
      </c>
      <c r="H183" s="1">
        <v>156881</v>
      </c>
      <c r="I183" s="1">
        <v>112</v>
      </c>
      <c r="J183" s="1">
        <v>11200</v>
      </c>
      <c r="K183" s="70">
        <v>70.41</v>
      </c>
      <c r="L183" s="70">
        <v>83.33</v>
      </c>
      <c r="M183" s="70">
        <v>78.19</v>
      </c>
      <c r="N183" s="32">
        <v>1.85</v>
      </c>
      <c r="O183" s="1">
        <v>1536</v>
      </c>
    </row>
    <row r="184" spans="2:15" x14ac:dyDescent="0.2">
      <c r="B184" s="25">
        <v>43282</v>
      </c>
      <c r="C184" s="1">
        <f t="shared" ref="C184:C195" si="36">SUM(D184:E184)</f>
        <v>126681</v>
      </c>
      <c r="D184" s="1">
        <v>43985</v>
      </c>
      <c r="E184" s="1">
        <v>82696</v>
      </c>
      <c r="F184" s="1">
        <f t="shared" si="35"/>
        <v>257782</v>
      </c>
      <c r="G184" s="1">
        <v>85524</v>
      </c>
      <c r="H184" s="1">
        <v>172258</v>
      </c>
      <c r="I184" s="1">
        <v>116</v>
      </c>
      <c r="J184" s="1">
        <v>11542</v>
      </c>
      <c r="K184">
        <v>70.930000000000007</v>
      </c>
      <c r="L184" s="70">
        <v>81.41</v>
      </c>
      <c r="M184" s="70">
        <v>74.95</v>
      </c>
      <c r="N184" s="32">
        <v>2.0299999999999998</v>
      </c>
      <c r="O184" s="1">
        <v>1612</v>
      </c>
    </row>
    <row r="185" spans="2:15" x14ac:dyDescent="0.2">
      <c r="B185" s="25">
        <v>43313</v>
      </c>
      <c r="C185" s="1">
        <f t="shared" si="36"/>
        <v>132973</v>
      </c>
      <c r="D185" s="1">
        <v>48162</v>
      </c>
      <c r="E185" s="1">
        <v>84811</v>
      </c>
      <c r="F185" s="1">
        <f t="shared" si="35"/>
        <v>279359</v>
      </c>
      <c r="G185" s="1">
        <v>102214</v>
      </c>
      <c r="H185" s="1">
        <v>177145</v>
      </c>
      <c r="I185" s="1">
        <v>115</v>
      </c>
      <c r="J185" s="1">
        <v>11547</v>
      </c>
      <c r="K185" s="70">
        <v>76.77</v>
      </c>
      <c r="L185" s="70">
        <v>85.53</v>
      </c>
      <c r="M185" s="70">
        <v>78.849999999999994</v>
      </c>
      <c r="N185" s="32">
        <v>2.1</v>
      </c>
      <c r="O185" s="1">
        <v>1610</v>
      </c>
    </row>
    <row r="186" spans="2:15" x14ac:dyDescent="0.2">
      <c r="B186" s="25">
        <v>43344</v>
      </c>
      <c r="C186" s="1">
        <f t="shared" si="36"/>
        <v>113391</v>
      </c>
      <c r="D186" s="1">
        <v>36276</v>
      </c>
      <c r="E186" s="1">
        <v>77115</v>
      </c>
      <c r="F186" s="1">
        <f t="shared" si="35"/>
        <v>250045</v>
      </c>
      <c r="G186" s="1">
        <v>70891</v>
      </c>
      <c r="H186" s="1">
        <v>179154</v>
      </c>
      <c r="I186" s="1">
        <v>108</v>
      </c>
      <c r="J186" s="1">
        <v>11465</v>
      </c>
      <c r="K186" s="32">
        <v>72.28</v>
      </c>
      <c r="L186" s="32">
        <v>86.88</v>
      </c>
      <c r="M186" s="32">
        <v>73.89</v>
      </c>
      <c r="N186" s="32">
        <v>2.21</v>
      </c>
      <c r="O186" s="1">
        <v>1681</v>
      </c>
    </row>
    <row r="187" spans="2:15" x14ac:dyDescent="0.2">
      <c r="B187" s="25">
        <v>43374</v>
      </c>
      <c r="C187" s="1">
        <f t="shared" si="36"/>
        <v>130666</v>
      </c>
      <c r="D187" s="1">
        <v>41466</v>
      </c>
      <c r="E187" s="1">
        <v>89200</v>
      </c>
      <c r="F187" s="1">
        <f t="shared" si="35"/>
        <v>237265</v>
      </c>
      <c r="G187" s="1">
        <v>67972</v>
      </c>
      <c r="H187" s="1">
        <v>169293</v>
      </c>
      <c r="I187" s="1">
        <v>106</v>
      </c>
      <c r="J187" s="1">
        <v>11260</v>
      </c>
      <c r="K187" s="32">
        <v>67.53</v>
      </c>
      <c r="L187" s="32">
        <v>84.13</v>
      </c>
      <c r="M187" s="32">
        <v>74.55</v>
      </c>
      <c r="N187" s="32">
        <v>1.82</v>
      </c>
      <c r="O187" s="1">
        <v>1596</v>
      </c>
    </row>
    <row r="188" spans="2:15" x14ac:dyDescent="0.2">
      <c r="B188" s="25">
        <v>43405</v>
      </c>
      <c r="C188" s="1">
        <f t="shared" si="36"/>
        <v>112903</v>
      </c>
      <c r="D188" s="1">
        <v>48927</v>
      </c>
      <c r="E188" s="1">
        <v>63976</v>
      </c>
      <c r="F188" s="1">
        <f t="shared" si="35"/>
        <v>203875</v>
      </c>
      <c r="G188" s="1">
        <v>76075</v>
      </c>
      <c r="H188" s="1">
        <v>127800</v>
      </c>
      <c r="I188" s="1">
        <v>101</v>
      </c>
      <c r="J188" s="1">
        <v>11113</v>
      </c>
      <c r="K188" s="32">
        <v>60.91</v>
      </c>
      <c r="L188" s="32">
        <v>77.739999999999995</v>
      </c>
      <c r="M188" s="32">
        <v>71.099999999999994</v>
      </c>
      <c r="N188" s="32">
        <v>1.81</v>
      </c>
      <c r="O188" s="1">
        <v>1564</v>
      </c>
    </row>
    <row r="189" spans="2:15" x14ac:dyDescent="0.2">
      <c r="B189" s="25">
        <v>43435</v>
      </c>
      <c r="C189" s="1">
        <f t="shared" si="36"/>
        <v>97657</v>
      </c>
      <c r="D189" s="1">
        <v>48166</v>
      </c>
      <c r="E189" s="1">
        <v>49491</v>
      </c>
      <c r="F189" s="1">
        <f t="shared" si="35"/>
        <v>194989</v>
      </c>
      <c r="G189" s="1">
        <v>84191</v>
      </c>
      <c r="H189" s="1">
        <v>110798</v>
      </c>
      <c r="I189">
        <v>105</v>
      </c>
      <c r="J189" s="1">
        <v>11213</v>
      </c>
      <c r="K189" s="32">
        <v>55.63</v>
      </c>
      <c r="L189" s="32">
        <v>67.84</v>
      </c>
      <c r="M189" s="32">
        <v>69.05</v>
      </c>
      <c r="N189" s="32">
        <v>2</v>
      </c>
      <c r="O189" s="1">
        <v>1573</v>
      </c>
    </row>
    <row r="190" spans="2:15" x14ac:dyDescent="0.2">
      <c r="B190" s="61">
        <v>2018</v>
      </c>
      <c r="C190" s="66">
        <f>SUM(C178:C189)</f>
        <v>1385796</v>
      </c>
      <c r="D190" s="66">
        <f>SUM(D178:D189)</f>
        <v>526729</v>
      </c>
      <c r="E190" s="66">
        <f>SUM(E178:E189)</f>
        <v>859067</v>
      </c>
      <c r="F190" s="66">
        <f>SUM(F178:F189)</f>
        <v>2650534</v>
      </c>
      <c r="G190" s="66">
        <f t="shared" ref="G190:H190" si="37">SUM(G178:G189)</f>
        <v>922837</v>
      </c>
      <c r="H190" s="66">
        <f t="shared" si="37"/>
        <v>1727697</v>
      </c>
      <c r="I190" s="64">
        <f t="shared" ref="I190:O190" si="38">AVERAGE(I178:I189)</f>
        <v>104.66666666666667</v>
      </c>
      <c r="J190" s="64">
        <f t="shared" si="38"/>
        <v>11199.25</v>
      </c>
      <c r="K190" s="65">
        <f>AVERAGE(K178:K189)</f>
        <v>64.127499999999998</v>
      </c>
      <c r="L190" s="65">
        <f t="shared" si="38"/>
        <v>77.589166666666671</v>
      </c>
      <c r="M190" s="65">
        <f t="shared" si="38"/>
        <v>70.899166666666659</v>
      </c>
      <c r="N190" s="65">
        <f>AVERAGE(N178:N189)</f>
        <v>1.91</v>
      </c>
      <c r="O190" s="64">
        <f t="shared" si="38"/>
        <v>1522.9166666666667</v>
      </c>
    </row>
    <row r="191" spans="2:15" x14ac:dyDescent="0.2">
      <c r="B191" s="25">
        <v>43466</v>
      </c>
      <c r="C191" s="1">
        <f t="shared" si="36"/>
        <v>92691</v>
      </c>
      <c r="D191" s="1">
        <v>37178</v>
      </c>
      <c r="E191" s="1">
        <v>55513</v>
      </c>
      <c r="F191" s="1">
        <f t="shared" si="35"/>
        <v>177538</v>
      </c>
      <c r="G191" s="1">
        <v>61610</v>
      </c>
      <c r="H191" s="1">
        <v>115928</v>
      </c>
      <c r="I191">
        <v>109</v>
      </c>
      <c r="J191" s="1">
        <v>11231</v>
      </c>
      <c r="K191" s="32">
        <v>50.7</v>
      </c>
      <c r="L191" s="32">
        <v>61.7</v>
      </c>
      <c r="M191" s="32">
        <v>57.26</v>
      </c>
      <c r="N191" s="32">
        <v>1.92</v>
      </c>
      <c r="O191" s="1">
        <v>1489</v>
      </c>
    </row>
    <row r="192" spans="2:15" x14ac:dyDescent="0.2">
      <c r="B192" s="25">
        <v>43497</v>
      </c>
      <c r="C192" s="1">
        <f t="shared" si="36"/>
        <v>93892</v>
      </c>
      <c r="D192" s="1">
        <v>40956</v>
      </c>
      <c r="E192" s="1">
        <v>52936</v>
      </c>
      <c r="F192" s="1">
        <f t="shared" si="35"/>
        <v>179425</v>
      </c>
      <c r="G192" s="1">
        <v>65378</v>
      </c>
      <c r="H192" s="1">
        <v>114047</v>
      </c>
      <c r="I192">
        <v>110</v>
      </c>
      <c r="J192" s="1">
        <v>11559</v>
      </c>
      <c r="K192" s="32">
        <v>55.17</v>
      </c>
      <c r="L192" s="32">
        <v>70.2</v>
      </c>
      <c r="M192" s="32">
        <v>59.49</v>
      </c>
      <c r="N192" s="32">
        <v>1.91</v>
      </c>
      <c r="O192" s="1">
        <v>1475</v>
      </c>
    </row>
    <row r="193" spans="2:15" x14ac:dyDescent="0.2">
      <c r="B193" s="25">
        <v>43525</v>
      </c>
      <c r="C193" s="1">
        <f t="shared" si="36"/>
        <v>113171</v>
      </c>
      <c r="D193" s="1">
        <v>46072</v>
      </c>
      <c r="E193" s="1">
        <v>67099</v>
      </c>
      <c r="F193" s="1">
        <f t="shared" si="35"/>
        <v>216330</v>
      </c>
      <c r="G193" s="1">
        <v>75926</v>
      </c>
      <c r="H193" s="1">
        <v>140404</v>
      </c>
      <c r="I193">
        <v>112</v>
      </c>
      <c r="J193" s="1">
        <v>11635</v>
      </c>
      <c r="K193" s="32">
        <v>59.74</v>
      </c>
      <c r="L193" s="32">
        <v>75.680000000000007</v>
      </c>
      <c r="M193" s="32">
        <v>65.73</v>
      </c>
      <c r="N193" s="32">
        <v>1.91</v>
      </c>
      <c r="O193" s="1">
        <v>1553</v>
      </c>
    </row>
    <row r="194" spans="2:15" x14ac:dyDescent="0.2">
      <c r="B194" s="25">
        <v>43556</v>
      </c>
      <c r="C194" s="1">
        <f t="shared" si="36"/>
        <v>123140</v>
      </c>
      <c r="D194" s="1">
        <v>40705</v>
      </c>
      <c r="E194" s="1">
        <v>82435</v>
      </c>
      <c r="F194" s="1">
        <f t="shared" si="35"/>
        <v>239628</v>
      </c>
      <c r="G194" s="1">
        <v>76093</v>
      </c>
      <c r="H194" s="1">
        <v>163535</v>
      </c>
      <c r="I194">
        <v>114</v>
      </c>
      <c r="J194" s="1">
        <v>11679</v>
      </c>
      <c r="K194" s="32">
        <v>67.64</v>
      </c>
      <c r="L194" s="32">
        <v>80.22</v>
      </c>
      <c r="M194" s="32">
        <v>70.7</v>
      </c>
      <c r="N194" s="32">
        <v>1.95</v>
      </c>
      <c r="O194" s="1">
        <v>1565</v>
      </c>
    </row>
    <row r="195" spans="2:15" x14ac:dyDescent="0.2">
      <c r="B195" s="25">
        <v>43586</v>
      </c>
      <c r="C195" s="1">
        <f t="shared" si="36"/>
        <v>128881</v>
      </c>
      <c r="D195" s="1">
        <v>42189</v>
      </c>
      <c r="E195" s="1">
        <v>86692</v>
      </c>
      <c r="F195" s="1">
        <f t="shared" si="35"/>
        <v>248306</v>
      </c>
      <c r="G195" s="1">
        <v>73065</v>
      </c>
      <c r="H195" s="1">
        <v>175241</v>
      </c>
      <c r="I195">
        <v>114</v>
      </c>
      <c r="J195" s="1">
        <v>11608</v>
      </c>
      <c r="K195" s="32">
        <v>68.62</v>
      </c>
      <c r="L195" s="32">
        <v>82.57</v>
      </c>
      <c r="M195" s="32">
        <v>72.06</v>
      </c>
      <c r="N195" s="32">
        <v>1.93</v>
      </c>
      <c r="O195" s="1">
        <v>1573</v>
      </c>
    </row>
    <row r="196" spans="2:15" x14ac:dyDescent="0.2">
      <c r="G196" s="1"/>
      <c r="H196" s="1"/>
    </row>
    <row r="197" spans="2:15" x14ac:dyDescent="0.2">
      <c r="C197" s="1"/>
      <c r="D197" s="1"/>
      <c r="E197" s="1"/>
      <c r="F197" s="1"/>
      <c r="G197" s="1"/>
      <c r="H197" s="1"/>
      <c r="I197" s="70"/>
      <c r="J197" s="70"/>
      <c r="K197" s="70"/>
      <c r="L197" s="70"/>
      <c r="M197" s="70"/>
      <c r="N197" s="70"/>
      <c r="O197" s="70"/>
    </row>
    <row r="198" spans="2:15" x14ac:dyDescent="0.2">
      <c r="C198" s="1"/>
      <c r="D198" s="1"/>
      <c r="E198" s="1"/>
      <c r="F198" s="1"/>
      <c r="G198" s="1"/>
      <c r="H198" s="1"/>
      <c r="I198" s="1"/>
      <c r="J198" s="1"/>
      <c r="K198" s="1"/>
    </row>
  </sheetData>
  <mergeCells count="1">
    <mergeCell ref="B5:J5"/>
  </mergeCells>
  <phoneticPr fontId="8" type="noConversion"/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0"/>
  <sheetViews>
    <sheetView workbookViewId="0">
      <pane xSplit="1" ySplit="3" topLeftCell="B305" activePane="bottomRight" state="frozen"/>
      <selection pane="topRight" activeCell="B1" sqref="B1"/>
      <selection pane="bottomLeft" activeCell="A3" sqref="A3"/>
      <selection pane="bottomRight" activeCell="O322" sqref="O322:O339"/>
    </sheetView>
  </sheetViews>
  <sheetFormatPr baseColWidth="10" defaultRowHeight="12.75" x14ac:dyDescent="0.2"/>
  <cols>
    <col min="1" max="1" width="31" customWidth="1"/>
    <col min="257" max="257" width="31" customWidth="1"/>
    <col min="513" max="513" width="31" customWidth="1"/>
    <col min="769" max="769" width="31" customWidth="1"/>
    <col min="1025" max="1025" width="31" customWidth="1"/>
    <col min="1281" max="1281" width="31" customWidth="1"/>
    <col min="1537" max="1537" width="31" customWidth="1"/>
    <col min="1793" max="1793" width="31" customWidth="1"/>
    <col min="2049" max="2049" width="31" customWidth="1"/>
    <col min="2305" max="2305" width="31" customWidth="1"/>
    <col min="2561" max="2561" width="31" customWidth="1"/>
    <col min="2817" max="2817" width="31" customWidth="1"/>
    <col min="3073" max="3073" width="31" customWidth="1"/>
    <col min="3329" max="3329" width="31" customWidth="1"/>
    <col min="3585" max="3585" width="31" customWidth="1"/>
    <col min="3841" max="3841" width="31" customWidth="1"/>
    <col min="4097" max="4097" width="31" customWidth="1"/>
    <col min="4353" max="4353" width="31" customWidth="1"/>
    <col min="4609" max="4609" width="31" customWidth="1"/>
    <col min="4865" max="4865" width="31" customWidth="1"/>
    <col min="5121" max="5121" width="31" customWidth="1"/>
    <col min="5377" max="5377" width="31" customWidth="1"/>
    <col min="5633" max="5633" width="31" customWidth="1"/>
    <col min="5889" max="5889" width="31" customWidth="1"/>
    <col min="6145" max="6145" width="31" customWidth="1"/>
    <col min="6401" max="6401" width="31" customWidth="1"/>
    <col min="6657" max="6657" width="31" customWidth="1"/>
    <col min="6913" max="6913" width="31" customWidth="1"/>
    <col min="7169" max="7169" width="31" customWidth="1"/>
    <col min="7425" max="7425" width="31" customWidth="1"/>
    <col min="7681" max="7681" width="31" customWidth="1"/>
    <col min="7937" max="7937" width="31" customWidth="1"/>
    <col min="8193" max="8193" width="31" customWidth="1"/>
    <col min="8449" max="8449" width="31" customWidth="1"/>
    <col min="8705" max="8705" width="31" customWidth="1"/>
    <col min="8961" max="8961" width="31" customWidth="1"/>
    <col min="9217" max="9217" width="31" customWidth="1"/>
    <col min="9473" max="9473" width="31" customWidth="1"/>
    <col min="9729" max="9729" width="31" customWidth="1"/>
    <col min="9985" max="9985" width="31" customWidth="1"/>
    <col min="10241" max="10241" width="31" customWidth="1"/>
    <col min="10497" max="10497" width="31" customWidth="1"/>
    <col min="10753" max="10753" width="31" customWidth="1"/>
    <col min="11009" max="11009" width="31" customWidth="1"/>
    <col min="11265" max="11265" width="31" customWidth="1"/>
    <col min="11521" max="11521" width="31" customWidth="1"/>
    <col min="11777" max="11777" width="31" customWidth="1"/>
    <col min="12033" max="12033" width="31" customWidth="1"/>
    <col min="12289" max="12289" width="31" customWidth="1"/>
    <col min="12545" max="12545" width="31" customWidth="1"/>
    <col min="12801" max="12801" width="31" customWidth="1"/>
    <col min="13057" max="13057" width="31" customWidth="1"/>
    <col min="13313" max="13313" width="31" customWidth="1"/>
    <col min="13569" max="13569" width="31" customWidth="1"/>
    <col min="13825" max="13825" width="31" customWidth="1"/>
    <col min="14081" max="14081" width="31" customWidth="1"/>
    <col min="14337" max="14337" width="31" customWidth="1"/>
    <col min="14593" max="14593" width="31" customWidth="1"/>
    <col min="14849" max="14849" width="31" customWidth="1"/>
    <col min="15105" max="15105" width="31" customWidth="1"/>
    <col min="15361" max="15361" width="31" customWidth="1"/>
    <col min="15617" max="15617" width="31" customWidth="1"/>
    <col min="15873" max="15873" width="31" customWidth="1"/>
    <col min="16129" max="16129" width="31" customWidth="1"/>
  </cols>
  <sheetData>
    <row r="1" spans="1:21" ht="33" customHeight="1" x14ac:dyDescent="0.2">
      <c r="A1" s="51" t="s">
        <v>180</v>
      </c>
      <c r="B1" s="9"/>
    </row>
    <row r="2" spans="1:21" x14ac:dyDescent="0.2">
      <c r="A2" s="59" t="s">
        <v>189</v>
      </c>
      <c r="B2" s="9"/>
    </row>
    <row r="3" spans="1:21" ht="25.5" x14ac:dyDescent="0.2">
      <c r="A3" s="60" t="s">
        <v>190</v>
      </c>
      <c r="B3" s="28"/>
    </row>
    <row r="5" spans="1:21" x14ac:dyDescent="0.2">
      <c r="B5" s="9" t="s">
        <v>80</v>
      </c>
    </row>
    <row r="6" spans="1:21" x14ac:dyDescent="0.2">
      <c r="C6" t="s">
        <v>77</v>
      </c>
      <c r="D6" t="s">
        <v>65</v>
      </c>
      <c r="E6" t="s">
        <v>66</v>
      </c>
      <c r="F6" t="s">
        <v>68</v>
      </c>
      <c r="G6" t="s">
        <v>69</v>
      </c>
      <c r="H6" t="s">
        <v>70</v>
      </c>
      <c r="I6" t="s">
        <v>72</v>
      </c>
      <c r="J6" t="s">
        <v>176</v>
      </c>
      <c r="K6" s="9" t="s">
        <v>1</v>
      </c>
      <c r="L6" s="85" t="s">
        <v>177</v>
      </c>
      <c r="M6" t="s">
        <v>73</v>
      </c>
      <c r="N6" t="s">
        <v>74</v>
      </c>
      <c r="O6" t="s">
        <v>75</v>
      </c>
      <c r="P6" t="s">
        <v>76</v>
      </c>
      <c r="Q6" s="9" t="s">
        <v>79</v>
      </c>
      <c r="R6" s="85" t="s">
        <v>67</v>
      </c>
      <c r="S6" s="85" t="s">
        <v>71</v>
      </c>
      <c r="T6" s="9" t="s">
        <v>78</v>
      </c>
      <c r="U6" s="9" t="s">
        <v>95</v>
      </c>
    </row>
    <row r="7" spans="1:21" x14ac:dyDescent="0.2">
      <c r="B7" s="9">
        <v>2000</v>
      </c>
      <c r="C7">
        <v>0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v>2</v>
      </c>
      <c r="M7">
        <v>0</v>
      </c>
      <c r="N7">
        <v>0</v>
      </c>
      <c r="O7">
        <v>0</v>
      </c>
      <c r="P7">
        <v>0</v>
      </c>
      <c r="Q7">
        <f>SUM(C7:P7)</f>
        <v>3</v>
      </c>
      <c r="R7" s="85">
        <v>0</v>
      </c>
      <c r="S7" s="85">
        <v>0</v>
      </c>
      <c r="T7">
        <v>11</v>
      </c>
      <c r="U7">
        <v>20</v>
      </c>
    </row>
    <row r="8" spans="1:21" x14ac:dyDescent="0.2">
      <c r="B8" s="9">
        <v>2001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2</v>
      </c>
      <c r="M8">
        <v>0</v>
      </c>
      <c r="N8">
        <v>0</v>
      </c>
      <c r="O8">
        <v>0</v>
      </c>
      <c r="P8">
        <v>0</v>
      </c>
      <c r="Q8">
        <f t="shared" ref="Q8:Q24" si="0">SUM(C8:P8)</f>
        <v>3</v>
      </c>
      <c r="R8" s="85">
        <v>0</v>
      </c>
      <c r="S8" s="85">
        <v>0</v>
      </c>
      <c r="T8">
        <v>12</v>
      </c>
      <c r="U8">
        <v>21</v>
      </c>
    </row>
    <row r="9" spans="1:21" x14ac:dyDescent="0.2">
      <c r="B9" s="9">
        <v>2002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2</v>
      </c>
      <c r="M9">
        <v>0</v>
      </c>
      <c r="N9">
        <v>0</v>
      </c>
      <c r="O9">
        <v>0</v>
      </c>
      <c r="P9">
        <v>0</v>
      </c>
      <c r="Q9">
        <f t="shared" si="0"/>
        <v>3</v>
      </c>
      <c r="R9" s="85">
        <v>0</v>
      </c>
      <c r="S9" s="85">
        <v>0</v>
      </c>
      <c r="T9">
        <v>12</v>
      </c>
      <c r="U9">
        <v>24</v>
      </c>
    </row>
    <row r="10" spans="1:21" x14ac:dyDescent="0.2">
      <c r="B10" s="9">
        <v>2003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2</v>
      </c>
      <c r="M10">
        <v>0</v>
      </c>
      <c r="N10">
        <v>0</v>
      </c>
      <c r="O10">
        <v>0</v>
      </c>
      <c r="P10">
        <v>0</v>
      </c>
      <c r="Q10">
        <f t="shared" si="0"/>
        <v>3</v>
      </c>
      <c r="R10" s="85">
        <v>0</v>
      </c>
      <c r="S10" s="85">
        <v>0</v>
      </c>
      <c r="T10">
        <v>13</v>
      </c>
      <c r="U10">
        <v>28</v>
      </c>
    </row>
    <row r="11" spans="1:21" x14ac:dyDescent="0.2">
      <c r="B11" s="9">
        <v>2004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2</v>
      </c>
      <c r="M11">
        <v>0</v>
      </c>
      <c r="N11">
        <v>0</v>
      </c>
      <c r="O11">
        <v>0</v>
      </c>
      <c r="P11">
        <v>0</v>
      </c>
      <c r="Q11">
        <f t="shared" si="0"/>
        <v>3</v>
      </c>
      <c r="R11" s="85">
        <v>0</v>
      </c>
      <c r="S11" s="85">
        <v>0</v>
      </c>
      <c r="T11">
        <v>18</v>
      </c>
      <c r="U11">
        <v>34</v>
      </c>
    </row>
    <row r="12" spans="1:21" x14ac:dyDescent="0.2">
      <c r="B12" s="9">
        <v>2005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2</v>
      </c>
      <c r="M12">
        <v>0</v>
      </c>
      <c r="N12">
        <v>0</v>
      </c>
      <c r="O12">
        <v>0</v>
      </c>
      <c r="P12">
        <v>0</v>
      </c>
      <c r="Q12">
        <f t="shared" si="0"/>
        <v>3</v>
      </c>
      <c r="R12" s="85">
        <v>0</v>
      </c>
      <c r="S12" s="85">
        <v>0</v>
      </c>
      <c r="T12">
        <v>18</v>
      </c>
      <c r="U12">
        <v>36</v>
      </c>
    </row>
    <row r="13" spans="1:21" x14ac:dyDescent="0.2">
      <c r="B13" s="9">
        <v>2006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2</v>
      </c>
      <c r="M13">
        <v>0</v>
      </c>
      <c r="N13">
        <v>0</v>
      </c>
      <c r="O13">
        <v>0</v>
      </c>
      <c r="P13">
        <v>0</v>
      </c>
      <c r="Q13">
        <f t="shared" si="0"/>
        <v>3</v>
      </c>
      <c r="R13" s="85">
        <v>0</v>
      </c>
      <c r="S13" s="85">
        <v>0</v>
      </c>
      <c r="T13">
        <v>20</v>
      </c>
      <c r="U13">
        <v>40</v>
      </c>
    </row>
    <row r="14" spans="1:21" x14ac:dyDescent="0.2">
      <c r="B14" s="9">
        <v>2007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2</v>
      </c>
      <c r="M14">
        <v>0</v>
      </c>
      <c r="N14">
        <v>0</v>
      </c>
      <c r="O14">
        <v>0</v>
      </c>
      <c r="P14">
        <v>0</v>
      </c>
      <c r="Q14">
        <f t="shared" si="0"/>
        <v>3</v>
      </c>
      <c r="R14" s="85">
        <v>0</v>
      </c>
      <c r="S14" s="85">
        <v>0</v>
      </c>
      <c r="T14">
        <v>19</v>
      </c>
      <c r="U14">
        <v>41</v>
      </c>
    </row>
    <row r="15" spans="1:21" x14ac:dyDescent="0.2">
      <c r="B15" s="9">
        <v>2008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2</v>
      </c>
      <c r="M15">
        <v>0</v>
      </c>
      <c r="N15">
        <v>0</v>
      </c>
      <c r="O15">
        <v>0</v>
      </c>
      <c r="P15">
        <v>0</v>
      </c>
      <c r="Q15">
        <f t="shared" si="0"/>
        <v>3</v>
      </c>
      <c r="R15" s="85">
        <v>0</v>
      </c>
      <c r="S15" s="85">
        <v>0</v>
      </c>
      <c r="T15">
        <v>21</v>
      </c>
      <c r="U15">
        <v>46</v>
      </c>
    </row>
    <row r="16" spans="1:21" x14ac:dyDescent="0.2">
      <c r="B16" s="9">
        <v>2009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2</v>
      </c>
      <c r="M16">
        <v>0</v>
      </c>
      <c r="N16">
        <v>0</v>
      </c>
      <c r="O16">
        <v>0</v>
      </c>
      <c r="P16">
        <v>0</v>
      </c>
      <c r="Q16">
        <f t="shared" si="0"/>
        <v>3</v>
      </c>
      <c r="R16" s="85">
        <v>0</v>
      </c>
      <c r="S16" s="85">
        <v>0</v>
      </c>
      <c r="T16">
        <v>20</v>
      </c>
      <c r="U16">
        <v>47</v>
      </c>
    </row>
    <row r="17" spans="2:21" x14ac:dyDescent="0.2">
      <c r="B17" s="9">
        <v>2010</v>
      </c>
      <c r="C17">
        <v>0</v>
      </c>
      <c r="D17">
        <v>0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1</v>
      </c>
      <c r="L17">
        <v>2</v>
      </c>
      <c r="M17">
        <v>0</v>
      </c>
      <c r="N17">
        <v>0</v>
      </c>
      <c r="O17">
        <v>0</v>
      </c>
      <c r="P17">
        <v>0</v>
      </c>
      <c r="Q17">
        <f t="shared" si="0"/>
        <v>4</v>
      </c>
      <c r="R17" s="85">
        <v>0</v>
      </c>
      <c r="S17" s="85">
        <v>0</v>
      </c>
      <c r="T17">
        <v>21</v>
      </c>
      <c r="U17">
        <v>49</v>
      </c>
    </row>
    <row r="18" spans="2:21" x14ac:dyDescent="0.2">
      <c r="B18" s="9">
        <v>2011</v>
      </c>
      <c r="C18">
        <v>0</v>
      </c>
      <c r="D18">
        <v>0</v>
      </c>
      <c r="E18">
        <v>0</v>
      </c>
      <c r="F18">
        <v>2</v>
      </c>
      <c r="G18">
        <v>0</v>
      </c>
      <c r="H18">
        <v>0</v>
      </c>
      <c r="I18">
        <v>0</v>
      </c>
      <c r="J18">
        <v>0</v>
      </c>
      <c r="K18">
        <v>1</v>
      </c>
      <c r="L18">
        <v>2</v>
      </c>
      <c r="M18">
        <v>0</v>
      </c>
      <c r="N18">
        <v>0</v>
      </c>
      <c r="O18">
        <v>0</v>
      </c>
      <c r="P18">
        <v>0</v>
      </c>
      <c r="Q18">
        <f t="shared" si="0"/>
        <v>5</v>
      </c>
      <c r="R18" s="85">
        <v>0</v>
      </c>
      <c r="S18" s="85">
        <v>0</v>
      </c>
      <c r="T18">
        <v>22</v>
      </c>
      <c r="U18">
        <v>50</v>
      </c>
    </row>
    <row r="19" spans="2:21" x14ac:dyDescent="0.2">
      <c r="B19" s="9">
        <v>2012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1</v>
      </c>
      <c r="L19">
        <v>1</v>
      </c>
      <c r="M19">
        <v>0</v>
      </c>
      <c r="N19">
        <v>0</v>
      </c>
      <c r="O19">
        <v>0</v>
      </c>
      <c r="P19">
        <v>0</v>
      </c>
      <c r="Q19">
        <f t="shared" si="0"/>
        <v>3</v>
      </c>
      <c r="R19" s="85">
        <v>0</v>
      </c>
      <c r="S19" s="85">
        <v>0</v>
      </c>
      <c r="T19" s="85">
        <v>20</v>
      </c>
      <c r="U19" s="85">
        <v>51</v>
      </c>
    </row>
    <row r="20" spans="2:21" x14ac:dyDescent="0.2">
      <c r="B20" s="9">
        <v>2013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  <c r="I20">
        <v>0</v>
      </c>
      <c r="J20">
        <v>0</v>
      </c>
      <c r="K20">
        <v>1</v>
      </c>
      <c r="L20">
        <v>1</v>
      </c>
      <c r="M20">
        <v>0</v>
      </c>
      <c r="N20">
        <v>0</v>
      </c>
      <c r="O20">
        <v>0</v>
      </c>
      <c r="P20">
        <v>0</v>
      </c>
      <c r="Q20">
        <f t="shared" si="0"/>
        <v>3</v>
      </c>
      <c r="R20">
        <v>0</v>
      </c>
      <c r="S20">
        <v>0</v>
      </c>
      <c r="T20">
        <v>20</v>
      </c>
      <c r="U20">
        <v>49</v>
      </c>
    </row>
    <row r="21" spans="2:21" x14ac:dyDescent="0.2">
      <c r="B21" s="9">
        <v>2014</v>
      </c>
      <c r="C21">
        <v>0</v>
      </c>
      <c r="D21">
        <v>0</v>
      </c>
      <c r="E21">
        <v>0</v>
      </c>
      <c r="F21">
        <v>1</v>
      </c>
      <c r="G21">
        <v>0</v>
      </c>
      <c r="H21">
        <v>0</v>
      </c>
      <c r="I21">
        <v>0</v>
      </c>
      <c r="J21">
        <v>0</v>
      </c>
      <c r="K21">
        <v>1</v>
      </c>
      <c r="L21">
        <v>1</v>
      </c>
      <c r="M21">
        <v>0</v>
      </c>
      <c r="N21">
        <v>0</v>
      </c>
      <c r="O21">
        <v>0</v>
      </c>
      <c r="P21">
        <v>0</v>
      </c>
      <c r="Q21">
        <f t="shared" si="0"/>
        <v>3</v>
      </c>
      <c r="R21">
        <v>0</v>
      </c>
      <c r="S21">
        <v>0</v>
      </c>
      <c r="T21">
        <v>19</v>
      </c>
      <c r="U21">
        <v>47</v>
      </c>
    </row>
    <row r="22" spans="2:21" x14ac:dyDescent="0.2">
      <c r="B22" s="9">
        <v>2015</v>
      </c>
      <c r="C22">
        <v>0</v>
      </c>
      <c r="D22">
        <v>0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f t="shared" si="0"/>
        <v>2</v>
      </c>
      <c r="R22">
        <v>0</v>
      </c>
      <c r="S22">
        <v>0</v>
      </c>
      <c r="T22">
        <v>17</v>
      </c>
      <c r="U22">
        <v>46</v>
      </c>
    </row>
    <row r="23" spans="2:21" x14ac:dyDescent="0.2">
      <c r="B23" s="9">
        <v>2016</v>
      </c>
      <c r="C23">
        <v>0</v>
      </c>
      <c r="D23">
        <v>0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2</v>
      </c>
      <c r="L23">
        <v>0</v>
      </c>
      <c r="M23">
        <v>0</v>
      </c>
      <c r="N23">
        <v>0</v>
      </c>
      <c r="O23">
        <v>0</v>
      </c>
      <c r="P23">
        <v>0</v>
      </c>
      <c r="Q23">
        <f t="shared" si="0"/>
        <v>3</v>
      </c>
      <c r="R23">
        <v>0</v>
      </c>
      <c r="S23">
        <v>0</v>
      </c>
      <c r="T23">
        <v>18</v>
      </c>
      <c r="U23">
        <v>48</v>
      </c>
    </row>
    <row r="24" spans="2:21" x14ac:dyDescent="0.2">
      <c r="B24" s="9">
        <v>2017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2</v>
      </c>
      <c r="L24">
        <v>0</v>
      </c>
      <c r="M24">
        <v>0</v>
      </c>
      <c r="N24">
        <v>0</v>
      </c>
      <c r="O24">
        <v>0</v>
      </c>
      <c r="P24">
        <v>0</v>
      </c>
      <c r="Q24">
        <f t="shared" si="0"/>
        <v>3</v>
      </c>
      <c r="R24">
        <v>0</v>
      </c>
      <c r="S24">
        <v>0</v>
      </c>
      <c r="T24">
        <v>19</v>
      </c>
      <c r="U24">
        <v>52</v>
      </c>
    </row>
    <row r="26" spans="2:21" x14ac:dyDescent="0.2">
      <c r="B26" s="9" t="s">
        <v>81</v>
      </c>
    </row>
    <row r="27" spans="2:21" x14ac:dyDescent="0.2">
      <c r="C27" t="s">
        <v>77</v>
      </c>
      <c r="D27" t="s">
        <v>65</v>
      </c>
      <c r="E27" t="s">
        <v>66</v>
      </c>
      <c r="F27" t="s">
        <v>68</v>
      </c>
      <c r="G27" t="s">
        <v>69</v>
      </c>
      <c r="H27" t="s">
        <v>70</v>
      </c>
      <c r="I27" t="s">
        <v>72</v>
      </c>
      <c r="J27" t="s">
        <v>176</v>
      </c>
      <c r="K27" s="9" t="s">
        <v>1</v>
      </c>
      <c r="L27" s="85" t="s">
        <v>177</v>
      </c>
      <c r="M27" t="s">
        <v>73</v>
      </c>
      <c r="N27" t="s">
        <v>74</v>
      </c>
      <c r="O27" t="s">
        <v>75</v>
      </c>
      <c r="P27" t="s">
        <v>76</v>
      </c>
      <c r="Q27" s="9" t="s">
        <v>79</v>
      </c>
      <c r="R27" s="85" t="s">
        <v>67</v>
      </c>
      <c r="S27" s="85" t="s">
        <v>71</v>
      </c>
      <c r="T27" s="9" t="s">
        <v>78</v>
      </c>
      <c r="U27" s="9" t="s">
        <v>95</v>
      </c>
    </row>
    <row r="28" spans="2:21" x14ac:dyDescent="0.2">
      <c r="B28" s="9">
        <v>2000</v>
      </c>
      <c r="C28">
        <v>0</v>
      </c>
      <c r="D28">
        <v>1</v>
      </c>
      <c r="E28">
        <v>0</v>
      </c>
      <c r="F28">
        <v>5</v>
      </c>
      <c r="G28">
        <v>0</v>
      </c>
      <c r="H28">
        <v>0</v>
      </c>
      <c r="I28">
        <v>0</v>
      </c>
      <c r="J28">
        <v>4</v>
      </c>
      <c r="K28">
        <v>8</v>
      </c>
      <c r="L28">
        <v>3</v>
      </c>
      <c r="M28">
        <v>0</v>
      </c>
      <c r="N28">
        <v>0</v>
      </c>
      <c r="O28">
        <v>0</v>
      </c>
      <c r="P28">
        <v>12</v>
      </c>
      <c r="Q28">
        <f t="shared" ref="Q28:Q45" si="1">SUM(C28:P28)</f>
        <v>33</v>
      </c>
      <c r="R28">
        <v>0</v>
      </c>
      <c r="S28">
        <v>0</v>
      </c>
      <c r="T28">
        <v>56</v>
      </c>
      <c r="U28">
        <v>189</v>
      </c>
    </row>
    <row r="29" spans="2:21" x14ac:dyDescent="0.2">
      <c r="B29" s="9">
        <v>2001</v>
      </c>
      <c r="C29">
        <v>0</v>
      </c>
      <c r="D29">
        <v>1</v>
      </c>
      <c r="E29">
        <v>0</v>
      </c>
      <c r="F29">
        <v>4</v>
      </c>
      <c r="G29">
        <v>0</v>
      </c>
      <c r="H29">
        <v>0</v>
      </c>
      <c r="I29">
        <v>0</v>
      </c>
      <c r="J29">
        <v>4</v>
      </c>
      <c r="K29">
        <v>9</v>
      </c>
      <c r="L29">
        <v>3</v>
      </c>
      <c r="M29">
        <v>0</v>
      </c>
      <c r="N29">
        <v>0</v>
      </c>
      <c r="O29">
        <v>0</v>
      </c>
      <c r="P29">
        <v>12</v>
      </c>
      <c r="Q29">
        <f t="shared" si="1"/>
        <v>33</v>
      </c>
      <c r="R29">
        <v>0</v>
      </c>
      <c r="S29">
        <v>0</v>
      </c>
      <c r="T29">
        <v>60</v>
      </c>
      <c r="U29">
        <v>201</v>
      </c>
    </row>
    <row r="30" spans="2:21" x14ac:dyDescent="0.2">
      <c r="B30" s="9">
        <v>2002</v>
      </c>
      <c r="C30">
        <v>0</v>
      </c>
      <c r="D30">
        <v>1</v>
      </c>
      <c r="E30">
        <v>0</v>
      </c>
      <c r="F30">
        <v>4</v>
      </c>
      <c r="G30">
        <v>0</v>
      </c>
      <c r="H30">
        <v>0</v>
      </c>
      <c r="I30">
        <v>0</v>
      </c>
      <c r="J30">
        <v>4</v>
      </c>
      <c r="K30">
        <v>10</v>
      </c>
      <c r="L30">
        <v>3</v>
      </c>
      <c r="M30">
        <v>0</v>
      </c>
      <c r="N30">
        <v>0</v>
      </c>
      <c r="O30">
        <v>0</v>
      </c>
      <c r="P30">
        <v>12</v>
      </c>
      <c r="Q30">
        <f t="shared" si="1"/>
        <v>34</v>
      </c>
      <c r="R30">
        <v>0</v>
      </c>
      <c r="S30">
        <v>0</v>
      </c>
      <c r="T30">
        <v>68</v>
      </c>
      <c r="U30">
        <v>229</v>
      </c>
    </row>
    <row r="31" spans="2:21" x14ac:dyDescent="0.2">
      <c r="B31" s="9">
        <v>2003</v>
      </c>
      <c r="C31">
        <v>1</v>
      </c>
      <c r="D31">
        <v>1</v>
      </c>
      <c r="E31">
        <v>0</v>
      </c>
      <c r="F31">
        <v>6</v>
      </c>
      <c r="G31">
        <v>0</v>
      </c>
      <c r="H31">
        <v>0</v>
      </c>
      <c r="I31">
        <v>0</v>
      </c>
      <c r="J31">
        <v>5</v>
      </c>
      <c r="K31">
        <v>10</v>
      </c>
      <c r="L31">
        <v>4</v>
      </c>
      <c r="M31">
        <v>0</v>
      </c>
      <c r="N31">
        <v>1</v>
      </c>
      <c r="O31">
        <v>0</v>
      </c>
      <c r="P31">
        <v>17</v>
      </c>
      <c r="Q31">
        <f t="shared" si="1"/>
        <v>45</v>
      </c>
      <c r="R31">
        <v>0</v>
      </c>
      <c r="S31">
        <v>0</v>
      </c>
      <c r="T31">
        <v>83</v>
      </c>
      <c r="U31">
        <v>265</v>
      </c>
    </row>
    <row r="32" spans="2:21" x14ac:dyDescent="0.2">
      <c r="B32" s="9">
        <v>2004</v>
      </c>
      <c r="C32">
        <v>0</v>
      </c>
      <c r="D32">
        <v>1</v>
      </c>
      <c r="E32">
        <v>0</v>
      </c>
      <c r="F32">
        <v>7</v>
      </c>
      <c r="G32">
        <v>0</v>
      </c>
      <c r="H32">
        <v>0</v>
      </c>
      <c r="I32">
        <v>0</v>
      </c>
      <c r="J32">
        <v>6</v>
      </c>
      <c r="K32">
        <v>12</v>
      </c>
      <c r="L32">
        <v>4</v>
      </c>
      <c r="M32">
        <v>0</v>
      </c>
      <c r="N32">
        <v>1</v>
      </c>
      <c r="O32">
        <v>0</v>
      </c>
      <c r="P32">
        <v>20</v>
      </c>
      <c r="Q32">
        <f t="shared" si="1"/>
        <v>51</v>
      </c>
      <c r="R32">
        <v>0</v>
      </c>
      <c r="S32">
        <v>0</v>
      </c>
      <c r="T32">
        <v>102</v>
      </c>
      <c r="U32">
        <v>299</v>
      </c>
    </row>
    <row r="33" spans="2:21" x14ac:dyDescent="0.2">
      <c r="B33" s="9">
        <v>2005</v>
      </c>
      <c r="C33">
        <v>0</v>
      </c>
      <c r="D33">
        <v>1</v>
      </c>
      <c r="E33">
        <v>0</v>
      </c>
      <c r="F33">
        <v>8</v>
      </c>
      <c r="G33">
        <v>0</v>
      </c>
      <c r="H33">
        <v>0</v>
      </c>
      <c r="I33">
        <v>0</v>
      </c>
      <c r="J33">
        <v>7</v>
      </c>
      <c r="K33">
        <v>13</v>
      </c>
      <c r="L33">
        <v>3</v>
      </c>
      <c r="M33">
        <v>0</v>
      </c>
      <c r="N33">
        <v>1</v>
      </c>
      <c r="O33">
        <v>0</v>
      </c>
      <c r="P33">
        <v>20</v>
      </c>
      <c r="Q33">
        <f t="shared" si="1"/>
        <v>53</v>
      </c>
      <c r="R33">
        <v>0</v>
      </c>
      <c r="S33">
        <v>0</v>
      </c>
      <c r="T33">
        <v>101</v>
      </c>
      <c r="U33">
        <v>318</v>
      </c>
    </row>
    <row r="34" spans="2:21" x14ac:dyDescent="0.2">
      <c r="B34" s="9">
        <v>2006</v>
      </c>
      <c r="C34">
        <v>0</v>
      </c>
      <c r="D34">
        <v>1</v>
      </c>
      <c r="E34">
        <v>0</v>
      </c>
      <c r="F34">
        <v>8</v>
      </c>
      <c r="G34">
        <v>0</v>
      </c>
      <c r="H34">
        <v>0</v>
      </c>
      <c r="I34">
        <v>0</v>
      </c>
      <c r="J34">
        <v>7</v>
      </c>
      <c r="K34">
        <v>14</v>
      </c>
      <c r="L34">
        <v>4</v>
      </c>
      <c r="M34">
        <v>0</v>
      </c>
      <c r="N34">
        <v>1</v>
      </c>
      <c r="O34">
        <v>0</v>
      </c>
      <c r="P34">
        <v>20</v>
      </c>
      <c r="Q34">
        <f t="shared" si="1"/>
        <v>55</v>
      </c>
      <c r="R34">
        <v>0</v>
      </c>
      <c r="S34">
        <v>0</v>
      </c>
      <c r="T34">
        <v>101</v>
      </c>
      <c r="U34">
        <v>340</v>
      </c>
    </row>
    <row r="35" spans="2:21" x14ac:dyDescent="0.2">
      <c r="B35" s="9">
        <v>2007</v>
      </c>
      <c r="C35">
        <v>0</v>
      </c>
      <c r="D35">
        <v>1</v>
      </c>
      <c r="E35">
        <v>0</v>
      </c>
      <c r="F35">
        <v>8</v>
      </c>
      <c r="G35">
        <v>0</v>
      </c>
      <c r="H35">
        <v>0</v>
      </c>
      <c r="I35">
        <v>0</v>
      </c>
      <c r="J35">
        <v>9</v>
      </c>
      <c r="K35">
        <v>18</v>
      </c>
      <c r="L35">
        <v>6</v>
      </c>
      <c r="M35">
        <v>0</v>
      </c>
      <c r="N35">
        <v>1</v>
      </c>
      <c r="O35">
        <v>0</v>
      </c>
      <c r="P35">
        <v>20</v>
      </c>
      <c r="Q35">
        <f t="shared" si="1"/>
        <v>63</v>
      </c>
      <c r="R35">
        <v>0</v>
      </c>
      <c r="S35">
        <v>0</v>
      </c>
      <c r="T35">
        <v>111</v>
      </c>
      <c r="U35">
        <v>363</v>
      </c>
    </row>
    <row r="36" spans="2:21" x14ac:dyDescent="0.2">
      <c r="B36" s="9">
        <v>2008</v>
      </c>
      <c r="C36">
        <v>0</v>
      </c>
      <c r="D36">
        <v>1</v>
      </c>
      <c r="E36">
        <v>0</v>
      </c>
      <c r="F36">
        <v>8</v>
      </c>
      <c r="G36">
        <v>0</v>
      </c>
      <c r="H36">
        <v>0</v>
      </c>
      <c r="I36">
        <v>0</v>
      </c>
      <c r="J36">
        <v>9</v>
      </c>
      <c r="K36">
        <v>20</v>
      </c>
      <c r="L36">
        <v>6</v>
      </c>
      <c r="M36">
        <v>0</v>
      </c>
      <c r="N36">
        <v>2</v>
      </c>
      <c r="O36">
        <v>0</v>
      </c>
      <c r="P36">
        <v>20</v>
      </c>
      <c r="Q36">
        <f t="shared" si="1"/>
        <v>66</v>
      </c>
      <c r="R36">
        <v>0</v>
      </c>
      <c r="S36">
        <v>0</v>
      </c>
      <c r="T36">
        <v>118</v>
      </c>
      <c r="U36">
        <v>386</v>
      </c>
    </row>
    <row r="37" spans="2:21" x14ac:dyDescent="0.2">
      <c r="B37" s="9">
        <v>2009</v>
      </c>
      <c r="C37">
        <v>0</v>
      </c>
      <c r="D37">
        <v>1</v>
      </c>
      <c r="E37">
        <v>0</v>
      </c>
      <c r="F37">
        <v>9</v>
      </c>
      <c r="G37">
        <v>0</v>
      </c>
      <c r="H37">
        <v>0</v>
      </c>
      <c r="I37">
        <v>0</v>
      </c>
      <c r="J37">
        <v>9</v>
      </c>
      <c r="K37">
        <v>21</v>
      </c>
      <c r="L37">
        <v>6</v>
      </c>
      <c r="M37">
        <v>0</v>
      </c>
      <c r="N37">
        <v>2</v>
      </c>
      <c r="O37">
        <v>0</v>
      </c>
      <c r="P37">
        <v>20</v>
      </c>
      <c r="Q37">
        <f t="shared" si="1"/>
        <v>68</v>
      </c>
      <c r="R37">
        <v>0</v>
      </c>
      <c r="S37">
        <v>0</v>
      </c>
      <c r="T37">
        <v>123</v>
      </c>
      <c r="U37">
        <v>400</v>
      </c>
    </row>
    <row r="38" spans="2:21" x14ac:dyDescent="0.2">
      <c r="B38" s="9">
        <v>2010</v>
      </c>
      <c r="C38">
        <v>0</v>
      </c>
      <c r="D38">
        <v>1</v>
      </c>
      <c r="E38">
        <v>0</v>
      </c>
      <c r="F38">
        <v>9</v>
      </c>
      <c r="G38">
        <v>0</v>
      </c>
      <c r="H38">
        <v>0</v>
      </c>
      <c r="I38">
        <v>0</v>
      </c>
      <c r="J38">
        <v>9</v>
      </c>
      <c r="K38">
        <v>21</v>
      </c>
      <c r="L38">
        <v>6</v>
      </c>
      <c r="M38">
        <v>0</v>
      </c>
      <c r="N38">
        <v>2</v>
      </c>
      <c r="O38">
        <v>0</v>
      </c>
      <c r="P38">
        <v>20</v>
      </c>
      <c r="Q38">
        <f t="shared" si="1"/>
        <v>68</v>
      </c>
      <c r="R38">
        <v>0</v>
      </c>
      <c r="S38">
        <v>0</v>
      </c>
      <c r="T38">
        <v>121</v>
      </c>
      <c r="U38">
        <v>417</v>
      </c>
    </row>
    <row r="39" spans="2:21" x14ac:dyDescent="0.2">
      <c r="B39" s="9">
        <v>2011</v>
      </c>
      <c r="C39">
        <v>1</v>
      </c>
      <c r="D39">
        <v>1</v>
      </c>
      <c r="E39">
        <v>0</v>
      </c>
      <c r="F39">
        <v>9</v>
      </c>
      <c r="G39">
        <v>0</v>
      </c>
      <c r="H39">
        <v>0</v>
      </c>
      <c r="I39">
        <v>0</v>
      </c>
      <c r="J39">
        <v>9</v>
      </c>
      <c r="K39">
        <v>22</v>
      </c>
      <c r="L39">
        <v>6</v>
      </c>
      <c r="M39">
        <v>0</v>
      </c>
      <c r="N39">
        <v>2</v>
      </c>
      <c r="O39">
        <v>0</v>
      </c>
      <c r="P39">
        <v>21</v>
      </c>
      <c r="Q39">
        <f t="shared" si="1"/>
        <v>71</v>
      </c>
      <c r="R39">
        <v>0</v>
      </c>
      <c r="S39">
        <v>0</v>
      </c>
      <c r="T39">
        <v>125</v>
      </c>
      <c r="U39">
        <v>431</v>
      </c>
    </row>
    <row r="40" spans="2:21" x14ac:dyDescent="0.2">
      <c r="B40" s="9">
        <v>2012</v>
      </c>
      <c r="C40">
        <v>1</v>
      </c>
      <c r="D40">
        <v>1</v>
      </c>
      <c r="E40">
        <v>0</v>
      </c>
      <c r="F40">
        <v>10</v>
      </c>
      <c r="G40">
        <v>0</v>
      </c>
      <c r="H40">
        <v>0</v>
      </c>
      <c r="I40">
        <v>0</v>
      </c>
      <c r="J40">
        <v>11</v>
      </c>
      <c r="K40">
        <v>22</v>
      </c>
      <c r="L40">
        <v>7</v>
      </c>
      <c r="M40">
        <v>0</v>
      </c>
      <c r="N40">
        <v>2</v>
      </c>
      <c r="O40">
        <v>0</v>
      </c>
      <c r="P40">
        <v>22</v>
      </c>
      <c r="Q40">
        <f t="shared" si="1"/>
        <v>76</v>
      </c>
      <c r="R40">
        <v>0</v>
      </c>
      <c r="S40">
        <v>0</v>
      </c>
      <c r="T40">
        <v>132</v>
      </c>
      <c r="U40">
        <v>450</v>
      </c>
    </row>
    <row r="41" spans="2:21" x14ac:dyDescent="0.2">
      <c r="B41" s="9">
        <v>2013</v>
      </c>
      <c r="C41">
        <v>1</v>
      </c>
      <c r="D41">
        <v>1</v>
      </c>
      <c r="E41">
        <v>1</v>
      </c>
      <c r="F41">
        <v>11</v>
      </c>
      <c r="G41">
        <v>0</v>
      </c>
      <c r="H41">
        <v>0</v>
      </c>
      <c r="I41">
        <v>0</v>
      </c>
      <c r="J41">
        <v>11</v>
      </c>
      <c r="K41">
        <v>21</v>
      </c>
      <c r="L41">
        <v>7</v>
      </c>
      <c r="M41">
        <v>0</v>
      </c>
      <c r="N41">
        <v>2</v>
      </c>
      <c r="O41">
        <v>0</v>
      </c>
      <c r="P41">
        <v>23</v>
      </c>
      <c r="Q41">
        <f t="shared" si="1"/>
        <v>78</v>
      </c>
      <c r="R41">
        <v>0</v>
      </c>
      <c r="S41">
        <v>0</v>
      </c>
      <c r="T41">
        <v>134</v>
      </c>
      <c r="U41">
        <v>458</v>
      </c>
    </row>
    <row r="42" spans="2:21" x14ac:dyDescent="0.2">
      <c r="B42" s="9">
        <v>2014</v>
      </c>
      <c r="C42">
        <v>1</v>
      </c>
      <c r="D42">
        <v>1</v>
      </c>
      <c r="E42">
        <v>1</v>
      </c>
      <c r="F42">
        <v>11</v>
      </c>
      <c r="G42">
        <v>0</v>
      </c>
      <c r="H42">
        <v>0</v>
      </c>
      <c r="I42">
        <v>0</v>
      </c>
      <c r="J42">
        <v>12</v>
      </c>
      <c r="K42">
        <v>21</v>
      </c>
      <c r="L42">
        <v>7</v>
      </c>
      <c r="M42">
        <v>0</v>
      </c>
      <c r="N42">
        <v>2</v>
      </c>
      <c r="O42">
        <v>0</v>
      </c>
      <c r="P42">
        <v>24</v>
      </c>
      <c r="Q42">
        <f t="shared" si="1"/>
        <v>80</v>
      </c>
      <c r="R42">
        <v>0</v>
      </c>
      <c r="S42">
        <v>0</v>
      </c>
      <c r="T42">
        <v>140</v>
      </c>
      <c r="U42">
        <v>463</v>
      </c>
    </row>
    <row r="43" spans="2:21" x14ac:dyDescent="0.2">
      <c r="B43" s="9">
        <v>2015</v>
      </c>
      <c r="C43">
        <v>1</v>
      </c>
      <c r="D43">
        <v>1</v>
      </c>
      <c r="E43">
        <v>1</v>
      </c>
      <c r="F43">
        <v>11</v>
      </c>
      <c r="G43">
        <v>0</v>
      </c>
      <c r="H43">
        <v>0</v>
      </c>
      <c r="I43">
        <v>0</v>
      </c>
      <c r="J43">
        <v>12</v>
      </c>
      <c r="K43">
        <v>22</v>
      </c>
      <c r="L43">
        <v>6</v>
      </c>
      <c r="M43">
        <v>0</v>
      </c>
      <c r="N43">
        <v>2</v>
      </c>
      <c r="O43">
        <v>0</v>
      </c>
      <c r="P43">
        <v>25</v>
      </c>
      <c r="Q43">
        <f t="shared" si="1"/>
        <v>81</v>
      </c>
      <c r="R43">
        <v>0</v>
      </c>
      <c r="S43">
        <v>0</v>
      </c>
      <c r="T43">
        <v>142</v>
      </c>
      <c r="U43">
        <v>464</v>
      </c>
    </row>
    <row r="44" spans="2:21" x14ac:dyDescent="0.2">
      <c r="B44" s="9">
        <v>2016</v>
      </c>
      <c r="C44">
        <v>1</v>
      </c>
      <c r="D44">
        <v>1</v>
      </c>
      <c r="E44">
        <v>1</v>
      </c>
      <c r="F44">
        <v>12</v>
      </c>
      <c r="G44">
        <v>0</v>
      </c>
      <c r="H44">
        <v>0</v>
      </c>
      <c r="I44">
        <v>0</v>
      </c>
      <c r="J44">
        <v>12</v>
      </c>
      <c r="K44">
        <v>23</v>
      </c>
      <c r="L44">
        <v>6</v>
      </c>
      <c r="M44">
        <v>0</v>
      </c>
      <c r="N44">
        <v>2</v>
      </c>
      <c r="O44">
        <v>0</v>
      </c>
      <c r="P44">
        <v>25</v>
      </c>
      <c r="Q44">
        <f t="shared" si="1"/>
        <v>83</v>
      </c>
      <c r="R44">
        <v>0</v>
      </c>
      <c r="S44">
        <v>0</v>
      </c>
      <c r="T44">
        <v>144</v>
      </c>
      <c r="U44" s="29">
        <v>465</v>
      </c>
    </row>
    <row r="45" spans="2:21" x14ac:dyDescent="0.2">
      <c r="B45" s="9">
        <v>2017</v>
      </c>
      <c r="C45">
        <v>1</v>
      </c>
      <c r="D45">
        <v>1</v>
      </c>
      <c r="E45">
        <v>1</v>
      </c>
      <c r="F45">
        <v>12</v>
      </c>
      <c r="G45">
        <v>0</v>
      </c>
      <c r="H45">
        <v>0</v>
      </c>
      <c r="I45">
        <v>0</v>
      </c>
      <c r="J45">
        <v>12</v>
      </c>
      <c r="K45">
        <v>25</v>
      </c>
      <c r="L45">
        <v>6</v>
      </c>
      <c r="M45">
        <v>0</v>
      </c>
      <c r="N45">
        <v>2</v>
      </c>
      <c r="O45">
        <v>0</v>
      </c>
      <c r="P45">
        <v>24</v>
      </c>
      <c r="Q45">
        <f t="shared" si="1"/>
        <v>84</v>
      </c>
      <c r="R45">
        <v>0</v>
      </c>
      <c r="S45">
        <v>0</v>
      </c>
      <c r="T45">
        <v>147</v>
      </c>
      <c r="U45">
        <v>476</v>
      </c>
    </row>
    <row r="47" spans="2:21" x14ac:dyDescent="0.2">
      <c r="B47" s="9" t="s">
        <v>82</v>
      </c>
    </row>
    <row r="48" spans="2:21" x14ac:dyDescent="0.2">
      <c r="C48" t="s">
        <v>77</v>
      </c>
      <c r="D48" t="s">
        <v>65</v>
      </c>
      <c r="E48" t="s">
        <v>66</v>
      </c>
      <c r="F48" t="s">
        <v>68</v>
      </c>
      <c r="G48" t="s">
        <v>69</v>
      </c>
      <c r="H48" t="s">
        <v>70</v>
      </c>
      <c r="I48" t="s">
        <v>72</v>
      </c>
      <c r="J48" t="s">
        <v>176</v>
      </c>
      <c r="K48" s="9" t="s">
        <v>1</v>
      </c>
      <c r="L48" s="85" t="s">
        <v>177</v>
      </c>
      <c r="M48" t="s">
        <v>73</v>
      </c>
      <c r="N48" t="s">
        <v>74</v>
      </c>
      <c r="O48" t="s">
        <v>75</v>
      </c>
      <c r="P48" t="s">
        <v>76</v>
      </c>
      <c r="Q48" s="9" t="s">
        <v>79</v>
      </c>
      <c r="R48" s="85" t="s">
        <v>67</v>
      </c>
      <c r="S48" s="85" t="s">
        <v>71</v>
      </c>
      <c r="T48" s="9" t="s">
        <v>78</v>
      </c>
      <c r="U48" s="9" t="s">
        <v>95</v>
      </c>
    </row>
    <row r="49" spans="2:21" x14ac:dyDescent="0.2">
      <c r="B49" s="9">
        <v>2000</v>
      </c>
      <c r="C49">
        <v>0</v>
      </c>
      <c r="D49">
        <v>1</v>
      </c>
      <c r="E49">
        <v>0</v>
      </c>
      <c r="F49">
        <v>12</v>
      </c>
      <c r="G49">
        <v>0</v>
      </c>
      <c r="H49">
        <v>0</v>
      </c>
      <c r="I49">
        <v>0</v>
      </c>
      <c r="J49">
        <v>9</v>
      </c>
      <c r="K49">
        <v>6</v>
      </c>
      <c r="L49">
        <v>1</v>
      </c>
      <c r="M49">
        <v>0</v>
      </c>
      <c r="N49">
        <v>3</v>
      </c>
      <c r="O49">
        <v>0</v>
      </c>
      <c r="P49">
        <v>29</v>
      </c>
      <c r="Q49">
        <f t="shared" ref="Q49:Q66" si="2">SUM(C49:P49)</f>
        <v>61</v>
      </c>
      <c r="R49" s="85">
        <v>0</v>
      </c>
      <c r="S49" s="85">
        <v>2</v>
      </c>
      <c r="T49">
        <v>113</v>
      </c>
      <c r="U49">
        <v>299</v>
      </c>
    </row>
    <row r="50" spans="2:21" x14ac:dyDescent="0.2">
      <c r="B50" s="9">
        <v>2001</v>
      </c>
      <c r="C50">
        <v>0</v>
      </c>
      <c r="D50">
        <v>0</v>
      </c>
      <c r="E50">
        <v>0</v>
      </c>
      <c r="F50">
        <v>12</v>
      </c>
      <c r="G50">
        <v>0</v>
      </c>
      <c r="H50">
        <v>0</v>
      </c>
      <c r="I50">
        <v>0</v>
      </c>
      <c r="J50">
        <v>8</v>
      </c>
      <c r="K50">
        <v>7</v>
      </c>
      <c r="L50">
        <v>1</v>
      </c>
      <c r="M50">
        <v>0</v>
      </c>
      <c r="N50">
        <v>3</v>
      </c>
      <c r="O50">
        <v>0</v>
      </c>
      <c r="P50">
        <v>28</v>
      </c>
      <c r="Q50">
        <f t="shared" si="2"/>
        <v>59</v>
      </c>
      <c r="R50" s="85">
        <v>0</v>
      </c>
      <c r="S50" s="85">
        <v>2</v>
      </c>
      <c r="T50">
        <v>114</v>
      </c>
      <c r="U50">
        <v>307</v>
      </c>
    </row>
    <row r="51" spans="2:21" x14ac:dyDescent="0.2">
      <c r="B51" s="9">
        <v>2002</v>
      </c>
      <c r="C51">
        <v>0</v>
      </c>
      <c r="D51">
        <v>0</v>
      </c>
      <c r="E51">
        <v>0</v>
      </c>
      <c r="F51">
        <v>13</v>
      </c>
      <c r="G51">
        <v>0</v>
      </c>
      <c r="H51">
        <v>0</v>
      </c>
      <c r="I51">
        <v>0</v>
      </c>
      <c r="J51">
        <v>8</v>
      </c>
      <c r="K51">
        <v>8</v>
      </c>
      <c r="L51">
        <v>1</v>
      </c>
      <c r="M51">
        <v>0</v>
      </c>
      <c r="N51">
        <v>3</v>
      </c>
      <c r="O51">
        <v>0</v>
      </c>
      <c r="P51">
        <v>28</v>
      </c>
      <c r="Q51">
        <f t="shared" si="2"/>
        <v>61</v>
      </c>
      <c r="R51" s="85">
        <v>0</v>
      </c>
      <c r="S51" s="85">
        <v>3</v>
      </c>
      <c r="T51">
        <v>123</v>
      </c>
      <c r="U51">
        <v>328</v>
      </c>
    </row>
    <row r="52" spans="2:21" x14ac:dyDescent="0.2">
      <c r="B52" s="9">
        <v>2003</v>
      </c>
      <c r="C52">
        <v>0</v>
      </c>
      <c r="D52">
        <v>0</v>
      </c>
      <c r="E52">
        <v>0</v>
      </c>
      <c r="F52">
        <v>11</v>
      </c>
      <c r="G52">
        <v>0</v>
      </c>
      <c r="H52">
        <v>0</v>
      </c>
      <c r="I52">
        <v>0</v>
      </c>
      <c r="J52">
        <v>8</v>
      </c>
      <c r="K52">
        <v>9</v>
      </c>
      <c r="L52">
        <v>1</v>
      </c>
      <c r="M52">
        <v>0</v>
      </c>
      <c r="N52">
        <v>2</v>
      </c>
      <c r="O52">
        <v>0</v>
      </c>
      <c r="P52">
        <v>23</v>
      </c>
      <c r="Q52">
        <f t="shared" si="2"/>
        <v>54</v>
      </c>
      <c r="R52" s="85">
        <v>0</v>
      </c>
      <c r="S52" s="85">
        <v>3</v>
      </c>
      <c r="T52">
        <v>124</v>
      </c>
      <c r="U52">
        <v>351</v>
      </c>
    </row>
    <row r="53" spans="2:21" x14ac:dyDescent="0.2">
      <c r="B53" s="9">
        <v>2004</v>
      </c>
      <c r="C53">
        <v>0</v>
      </c>
      <c r="D53">
        <v>0</v>
      </c>
      <c r="E53">
        <v>0</v>
      </c>
      <c r="F53">
        <v>11</v>
      </c>
      <c r="G53">
        <v>0</v>
      </c>
      <c r="H53">
        <v>0</v>
      </c>
      <c r="I53">
        <v>0</v>
      </c>
      <c r="J53">
        <v>8</v>
      </c>
      <c r="K53">
        <v>14</v>
      </c>
      <c r="L53">
        <v>2</v>
      </c>
      <c r="M53">
        <v>0</v>
      </c>
      <c r="N53">
        <v>2</v>
      </c>
      <c r="O53">
        <v>0</v>
      </c>
      <c r="P53">
        <v>24</v>
      </c>
      <c r="Q53">
        <f t="shared" si="2"/>
        <v>61</v>
      </c>
      <c r="R53" s="85">
        <v>0</v>
      </c>
      <c r="S53" s="85">
        <v>3</v>
      </c>
      <c r="T53">
        <v>139</v>
      </c>
      <c r="U53">
        <v>384</v>
      </c>
    </row>
    <row r="54" spans="2:21" x14ac:dyDescent="0.2">
      <c r="B54" s="9">
        <v>2005</v>
      </c>
      <c r="C54">
        <v>0</v>
      </c>
      <c r="D54">
        <v>0</v>
      </c>
      <c r="E54">
        <v>0</v>
      </c>
      <c r="F54">
        <v>11</v>
      </c>
      <c r="G54">
        <v>0</v>
      </c>
      <c r="H54">
        <v>0</v>
      </c>
      <c r="I54">
        <v>0</v>
      </c>
      <c r="J54">
        <v>8</v>
      </c>
      <c r="K54">
        <v>16</v>
      </c>
      <c r="L54">
        <v>2</v>
      </c>
      <c r="M54">
        <v>0</v>
      </c>
      <c r="N54">
        <v>2</v>
      </c>
      <c r="O54">
        <v>0</v>
      </c>
      <c r="P54">
        <v>24</v>
      </c>
      <c r="Q54">
        <f t="shared" si="2"/>
        <v>63</v>
      </c>
      <c r="R54" s="85">
        <v>0</v>
      </c>
      <c r="S54" s="85">
        <v>3</v>
      </c>
      <c r="T54">
        <v>135</v>
      </c>
      <c r="U54">
        <v>392</v>
      </c>
    </row>
    <row r="55" spans="2:21" x14ac:dyDescent="0.2">
      <c r="B55" s="9">
        <v>2006</v>
      </c>
      <c r="C55">
        <v>0</v>
      </c>
      <c r="D55">
        <v>0</v>
      </c>
      <c r="E55">
        <v>0</v>
      </c>
      <c r="F55">
        <v>11</v>
      </c>
      <c r="G55">
        <v>0</v>
      </c>
      <c r="H55">
        <v>0</v>
      </c>
      <c r="I55">
        <v>0</v>
      </c>
      <c r="J55">
        <v>8</v>
      </c>
      <c r="K55">
        <v>14</v>
      </c>
      <c r="L55">
        <v>2</v>
      </c>
      <c r="M55">
        <v>0</v>
      </c>
      <c r="N55">
        <v>2</v>
      </c>
      <c r="O55">
        <v>0</v>
      </c>
      <c r="P55">
        <v>24</v>
      </c>
      <c r="Q55">
        <f t="shared" si="2"/>
        <v>61</v>
      </c>
      <c r="R55" s="85">
        <v>0</v>
      </c>
      <c r="S55" s="85">
        <v>2</v>
      </c>
      <c r="T55">
        <v>131</v>
      </c>
      <c r="U55">
        <v>400</v>
      </c>
    </row>
    <row r="56" spans="2:21" x14ac:dyDescent="0.2">
      <c r="B56" s="9">
        <v>2007</v>
      </c>
      <c r="C56">
        <v>1</v>
      </c>
      <c r="D56">
        <v>0</v>
      </c>
      <c r="E56">
        <v>0</v>
      </c>
      <c r="F56">
        <v>11</v>
      </c>
      <c r="G56">
        <v>0</v>
      </c>
      <c r="H56">
        <v>0</v>
      </c>
      <c r="I56">
        <v>1</v>
      </c>
      <c r="J56">
        <v>7</v>
      </c>
      <c r="K56">
        <v>15</v>
      </c>
      <c r="L56">
        <v>0</v>
      </c>
      <c r="M56">
        <v>0</v>
      </c>
      <c r="N56">
        <v>2</v>
      </c>
      <c r="O56">
        <v>0</v>
      </c>
      <c r="P56">
        <v>22</v>
      </c>
      <c r="Q56">
        <f t="shared" si="2"/>
        <v>59</v>
      </c>
      <c r="R56" s="85">
        <v>0</v>
      </c>
      <c r="S56" s="85">
        <v>2</v>
      </c>
      <c r="T56">
        <v>134</v>
      </c>
      <c r="U56">
        <v>421</v>
      </c>
    </row>
    <row r="57" spans="2:21" x14ac:dyDescent="0.2">
      <c r="B57" s="9">
        <v>2008</v>
      </c>
      <c r="C57">
        <v>1</v>
      </c>
      <c r="D57">
        <v>0</v>
      </c>
      <c r="E57">
        <v>0</v>
      </c>
      <c r="F57">
        <v>11</v>
      </c>
      <c r="G57">
        <v>0</v>
      </c>
      <c r="H57">
        <v>0</v>
      </c>
      <c r="I57">
        <v>1</v>
      </c>
      <c r="J57">
        <v>7</v>
      </c>
      <c r="K57">
        <v>16</v>
      </c>
      <c r="L57">
        <v>0</v>
      </c>
      <c r="M57">
        <v>0</v>
      </c>
      <c r="N57">
        <v>2</v>
      </c>
      <c r="O57">
        <v>0</v>
      </c>
      <c r="P57">
        <v>22</v>
      </c>
      <c r="Q57">
        <f t="shared" si="2"/>
        <v>60</v>
      </c>
      <c r="R57" s="85">
        <v>0</v>
      </c>
      <c r="S57" s="85">
        <v>3</v>
      </c>
      <c r="T57">
        <v>138</v>
      </c>
      <c r="U57">
        <v>439</v>
      </c>
    </row>
    <row r="58" spans="2:21" x14ac:dyDescent="0.2">
      <c r="B58" s="9">
        <v>2009</v>
      </c>
      <c r="C58">
        <v>1</v>
      </c>
      <c r="D58">
        <v>1</v>
      </c>
      <c r="E58">
        <v>0</v>
      </c>
      <c r="F58">
        <v>10</v>
      </c>
      <c r="G58">
        <v>0</v>
      </c>
      <c r="H58">
        <v>0</v>
      </c>
      <c r="I58">
        <v>1</v>
      </c>
      <c r="J58">
        <v>7</v>
      </c>
      <c r="K58">
        <v>18</v>
      </c>
      <c r="L58">
        <v>0</v>
      </c>
      <c r="M58">
        <v>0</v>
      </c>
      <c r="N58">
        <v>2</v>
      </c>
      <c r="O58">
        <v>0</v>
      </c>
      <c r="P58">
        <v>22</v>
      </c>
      <c r="Q58">
        <f t="shared" si="2"/>
        <v>62</v>
      </c>
      <c r="R58" s="85">
        <v>0</v>
      </c>
      <c r="S58" s="85">
        <v>3</v>
      </c>
      <c r="T58">
        <v>141</v>
      </c>
      <c r="U58">
        <v>451</v>
      </c>
    </row>
    <row r="59" spans="2:21" x14ac:dyDescent="0.2">
      <c r="B59" s="9">
        <v>2010</v>
      </c>
      <c r="C59">
        <v>1</v>
      </c>
      <c r="D59">
        <v>1</v>
      </c>
      <c r="E59">
        <v>0</v>
      </c>
      <c r="F59">
        <v>10</v>
      </c>
      <c r="G59">
        <v>0</v>
      </c>
      <c r="H59">
        <v>0</v>
      </c>
      <c r="I59">
        <v>1</v>
      </c>
      <c r="J59">
        <v>7</v>
      </c>
      <c r="K59">
        <v>18</v>
      </c>
      <c r="L59">
        <v>0</v>
      </c>
      <c r="M59">
        <v>0</v>
      </c>
      <c r="N59">
        <v>2</v>
      </c>
      <c r="O59">
        <v>0</v>
      </c>
      <c r="P59">
        <v>22</v>
      </c>
      <c r="Q59">
        <f t="shared" si="2"/>
        <v>62</v>
      </c>
      <c r="R59">
        <v>0</v>
      </c>
      <c r="S59">
        <v>3</v>
      </c>
      <c r="T59">
        <v>143</v>
      </c>
      <c r="U59">
        <v>465</v>
      </c>
    </row>
    <row r="60" spans="2:21" x14ac:dyDescent="0.2">
      <c r="B60" s="9">
        <v>2011</v>
      </c>
      <c r="C60">
        <v>0</v>
      </c>
      <c r="D60">
        <v>1</v>
      </c>
      <c r="E60">
        <v>0</v>
      </c>
      <c r="F60">
        <v>10</v>
      </c>
      <c r="G60">
        <v>0</v>
      </c>
      <c r="H60">
        <v>0</v>
      </c>
      <c r="I60">
        <v>1</v>
      </c>
      <c r="J60">
        <v>7</v>
      </c>
      <c r="K60">
        <v>19</v>
      </c>
      <c r="L60">
        <v>0</v>
      </c>
      <c r="M60">
        <v>1</v>
      </c>
      <c r="N60">
        <v>2</v>
      </c>
      <c r="O60">
        <v>0</v>
      </c>
      <c r="P60">
        <v>21</v>
      </c>
      <c r="Q60">
        <f t="shared" si="2"/>
        <v>62</v>
      </c>
      <c r="R60">
        <v>0</v>
      </c>
      <c r="S60">
        <v>3</v>
      </c>
      <c r="T60">
        <v>145</v>
      </c>
      <c r="U60">
        <v>473</v>
      </c>
    </row>
    <row r="61" spans="2:21" x14ac:dyDescent="0.2">
      <c r="B61" s="9">
        <v>2012</v>
      </c>
      <c r="C61">
        <v>0</v>
      </c>
      <c r="D61">
        <v>0</v>
      </c>
      <c r="E61">
        <v>0</v>
      </c>
      <c r="F61">
        <v>10</v>
      </c>
      <c r="G61">
        <v>0</v>
      </c>
      <c r="H61">
        <v>0</v>
      </c>
      <c r="I61">
        <v>1</v>
      </c>
      <c r="J61">
        <v>6</v>
      </c>
      <c r="K61">
        <v>21</v>
      </c>
      <c r="L61">
        <v>1</v>
      </c>
      <c r="M61">
        <v>1</v>
      </c>
      <c r="N61">
        <v>2</v>
      </c>
      <c r="O61">
        <v>0</v>
      </c>
      <c r="P61">
        <v>20</v>
      </c>
      <c r="Q61">
        <f t="shared" si="2"/>
        <v>62</v>
      </c>
      <c r="R61">
        <v>0</v>
      </c>
      <c r="S61">
        <v>3</v>
      </c>
      <c r="T61">
        <v>143</v>
      </c>
      <c r="U61">
        <v>481</v>
      </c>
    </row>
    <row r="62" spans="2:21" x14ac:dyDescent="0.2">
      <c r="B62" s="9">
        <v>2013</v>
      </c>
      <c r="C62">
        <v>0</v>
      </c>
      <c r="D62">
        <v>0</v>
      </c>
      <c r="E62">
        <v>0</v>
      </c>
      <c r="F62">
        <v>9</v>
      </c>
      <c r="G62">
        <v>0</v>
      </c>
      <c r="H62">
        <v>0</v>
      </c>
      <c r="I62">
        <v>1</v>
      </c>
      <c r="J62">
        <v>6</v>
      </c>
      <c r="K62">
        <v>21</v>
      </c>
      <c r="L62">
        <v>0</v>
      </c>
      <c r="M62">
        <v>1</v>
      </c>
      <c r="N62">
        <v>2</v>
      </c>
      <c r="O62">
        <v>0</v>
      </c>
      <c r="P62">
        <v>19</v>
      </c>
      <c r="Q62">
        <f t="shared" si="2"/>
        <v>59</v>
      </c>
      <c r="R62">
        <v>0</v>
      </c>
      <c r="S62">
        <v>3</v>
      </c>
      <c r="T62">
        <v>140</v>
      </c>
      <c r="U62">
        <v>475</v>
      </c>
    </row>
    <row r="63" spans="2:21" x14ac:dyDescent="0.2">
      <c r="B63" s="9">
        <v>2014</v>
      </c>
      <c r="C63">
        <v>0</v>
      </c>
      <c r="D63">
        <v>0</v>
      </c>
      <c r="E63">
        <v>0</v>
      </c>
      <c r="F63">
        <v>9</v>
      </c>
      <c r="G63">
        <v>0</v>
      </c>
      <c r="H63">
        <v>0</v>
      </c>
      <c r="I63">
        <v>1</v>
      </c>
      <c r="J63">
        <v>6</v>
      </c>
      <c r="K63">
        <v>22</v>
      </c>
      <c r="L63">
        <v>0</v>
      </c>
      <c r="M63">
        <v>1</v>
      </c>
      <c r="N63">
        <v>1</v>
      </c>
      <c r="O63">
        <v>0</v>
      </c>
      <c r="P63">
        <v>19</v>
      </c>
      <c r="Q63">
        <f t="shared" si="2"/>
        <v>59</v>
      </c>
      <c r="R63">
        <v>0</v>
      </c>
      <c r="S63">
        <v>3</v>
      </c>
      <c r="T63">
        <v>137</v>
      </c>
      <c r="U63">
        <v>460</v>
      </c>
    </row>
    <row r="64" spans="2:21" x14ac:dyDescent="0.2">
      <c r="B64" s="9">
        <v>2015</v>
      </c>
      <c r="C64">
        <v>0</v>
      </c>
      <c r="D64">
        <v>0</v>
      </c>
      <c r="E64">
        <v>0</v>
      </c>
      <c r="F64">
        <v>9</v>
      </c>
      <c r="G64">
        <v>0</v>
      </c>
      <c r="H64">
        <v>0</v>
      </c>
      <c r="I64">
        <v>1</v>
      </c>
      <c r="J64">
        <v>6</v>
      </c>
      <c r="K64">
        <v>23</v>
      </c>
      <c r="L64">
        <v>0</v>
      </c>
      <c r="M64">
        <v>1</v>
      </c>
      <c r="N64">
        <v>1</v>
      </c>
      <c r="O64">
        <v>0</v>
      </c>
      <c r="P64">
        <v>20</v>
      </c>
      <c r="Q64">
        <f t="shared" si="2"/>
        <v>61</v>
      </c>
      <c r="R64">
        <v>0</v>
      </c>
      <c r="S64">
        <v>3</v>
      </c>
      <c r="T64">
        <v>139</v>
      </c>
      <c r="U64">
        <v>462</v>
      </c>
    </row>
    <row r="65" spans="2:21" x14ac:dyDescent="0.2">
      <c r="B65" s="9">
        <v>2016</v>
      </c>
      <c r="C65">
        <v>0</v>
      </c>
      <c r="D65">
        <v>1</v>
      </c>
      <c r="E65">
        <v>0</v>
      </c>
      <c r="F65">
        <v>8</v>
      </c>
      <c r="G65">
        <v>0</v>
      </c>
      <c r="H65">
        <v>2</v>
      </c>
      <c r="I65">
        <v>1</v>
      </c>
      <c r="J65">
        <v>6</v>
      </c>
      <c r="K65">
        <v>23</v>
      </c>
      <c r="L65">
        <v>0</v>
      </c>
      <c r="M65">
        <v>1</v>
      </c>
      <c r="N65">
        <v>1</v>
      </c>
      <c r="O65">
        <v>0</v>
      </c>
      <c r="P65">
        <v>20</v>
      </c>
      <c r="Q65">
        <f t="shared" si="2"/>
        <v>63</v>
      </c>
      <c r="R65">
        <v>0</v>
      </c>
      <c r="S65">
        <v>1</v>
      </c>
      <c r="T65">
        <v>136</v>
      </c>
      <c r="U65">
        <v>456</v>
      </c>
    </row>
    <row r="66" spans="2:21" x14ac:dyDescent="0.2">
      <c r="B66" s="9">
        <v>2017</v>
      </c>
      <c r="C66">
        <v>0</v>
      </c>
      <c r="D66">
        <v>1</v>
      </c>
      <c r="E66">
        <v>0</v>
      </c>
      <c r="F66">
        <v>8</v>
      </c>
      <c r="G66">
        <v>0</v>
      </c>
      <c r="H66">
        <v>0</v>
      </c>
      <c r="I66">
        <v>1</v>
      </c>
      <c r="J66">
        <v>6</v>
      </c>
      <c r="K66">
        <v>24</v>
      </c>
      <c r="L66">
        <v>0</v>
      </c>
      <c r="M66">
        <v>1</v>
      </c>
      <c r="N66">
        <v>1</v>
      </c>
      <c r="O66">
        <v>0</v>
      </c>
      <c r="P66">
        <v>20</v>
      </c>
      <c r="Q66">
        <f t="shared" si="2"/>
        <v>62</v>
      </c>
      <c r="R66">
        <v>0</v>
      </c>
      <c r="S66">
        <v>1</v>
      </c>
      <c r="T66">
        <v>135</v>
      </c>
      <c r="U66">
        <v>452</v>
      </c>
    </row>
    <row r="68" spans="2:21" x14ac:dyDescent="0.2">
      <c r="B68" s="9" t="s">
        <v>83</v>
      </c>
    </row>
    <row r="69" spans="2:21" x14ac:dyDescent="0.2">
      <c r="C69" t="s">
        <v>77</v>
      </c>
      <c r="D69" t="s">
        <v>65</v>
      </c>
      <c r="E69" t="s">
        <v>66</v>
      </c>
      <c r="F69" t="s">
        <v>68</v>
      </c>
      <c r="G69" t="s">
        <v>69</v>
      </c>
      <c r="H69" t="s">
        <v>70</v>
      </c>
      <c r="I69" t="s">
        <v>72</v>
      </c>
      <c r="J69" t="s">
        <v>176</v>
      </c>
      <c r="K69" s="9" t="s">
        <v>1</v>
      </c>
      <c r="L69" s="85" t="s">
        <v>177</v>
      </c>
      <c r="M69" t="s">
        <v>73</v>
      </c>
      <c r="N69" t="s">
        <v>74</v>
      </c>
      <c r="O69" t="s">
        <v>75</v>
      </c>
      <c r="P69" t="s">
        <v>76</v>
      </c>
      <c r="Q69" s="9" t="s">
        <v>79</v>
      </c>
      <c r="R69" s="85" t="s">
        <v>67</v>
      </c>
      <c r="S69" s="85" t="s">
        <v>71</v>
      </c>
      <c r="T69" s="9" t="s">
        <v>78</v>
      </c>
      <c r="U69" s="9" t="s">
        <v>95</v>
      </c>
    </row>
    <row r="70" spans="2:21" x14ac:dyDescent="0.2">
      <c r="B70" s="9">
        <v>2000</v>
      </c>
      <c r="C70">
        <v>0</v>
      </c>
      <c r="D70">
        <v>1</v>
      </c>
      <c r="E70">
        <v>0</v>
      </c>
      <c r="F70">
        <v>2</v>
      </c>
      <c r="G70">
        <v>0</v>
      </c>
      <c r="H70">
        <v>0</v>
      </c>
      <c r="I70">
        <v>1</v>
      </c>
      <c r="J70">
        <v>4</v>
      </c>
      <c r="K70">
        <v>9</v>
      </c>
      <c r="L70">
        <v>0</v>
      </c>
      <c r="M70">
        <v>0</v>
      </c>
      <c r="N70">
        <v>1</v>
      </c>
      <c r="O70">
        <v>0</v>
      </c>
      <c r="P70">
        <v>8</v>
      </c>
      <c r="Q70">
        <f t="shared" ref="Q70:Q85" si="3">SUM(C70:P70)</f>
        <v>26</v>
      </c>
      <c r="R70" s="85">
        <v>0</v>
      </c>
      <c r="S70" s="85">
        <v>0</v>
      </c>
      <c r="T70">
        <v>60</v>
      </c>
      <c r="U70">
        <v>312</v>
      </c>
    </row>
    <row r="71" spans="2:21" x14ac:dyDescent="0.2">
      <c r="B71" s="9">
        <v>2001</v>
      </c>
      <c r="C71">
        <v>0</v>
      </c>
      <c r="D71">
        <v>1</v>
      </c>
      <c r="E71">
        <v>0</v>
      </c>
      <c r="F71">
        <v>3</v>
      </c>
      <c r="G71">
        <v>0</v>
      </c>
      <c r="H71">
        <v>0</v>
      </c>
      <c r="I71">
        <v>1</v>
      </c>
      <c r="J71">
        <v>4</v>
      </c>
      <c r="K71">
        <v>10</v>
      </c>
      <c r="L71">
        <v>0</v>
      </c>
      <c r="M71">
        <v>0</v>
      </c>
      <c r="N71">
        <v>1</v>
      </c>
      <c r="O71">
        <v>0</v>
      </c>
      <c r="P71">
        <v>8</v>
      </c>
      <c r="Q71">
        <f t="shared" si="3"/>
        <v>28</v>
      </c>
      <c r="R71" s="85">
        <v>0</v>
      </c>
      <c r="S71" s="85">
        <v>0</v>
      </c>
      <c r="T71">
        <v>70</v>
      </c>
      <c r="U71">
        <v>335</v>
      </c>
    </row>
    <row r="72" spans="2:21" x14ac:dyDescent="0.2">
      <c r="B72" s="9">
        <v>2002</v>
      </c>
      <c r="C72">
        <v>0</v>
      </c>
      <c r="D72">
        <v>1</v>
      </c>
      <c r="E72">
        <v>0</v>
      </c>
      <c r="F72">
        <v>2</v>
      </c>
      <c r="G72">
        <v>0</v>
      </c>
      <c r="H72">
        <v>0</v>
      </c>
      <c r="I72">
        <v>2</v>
      </c>
      <c r="J72">
        <v>5</v>
      </c>
      <c r="K72">
        <v>11</v>
      </c>
      <c r="L72">
        <v>0</v>
      </c>
      <c r="M72">
        <v>0</v>
      </c>
      <c r="N72">
        <v>1</v>
      </c>
      <c r="O72">
        <v>0</v>
      </c>
      <c r="P72">
        <v>8</v>
      </c>
      <c r="Q72">
        <f t="shared" si="3"/>
        <v>30</v>
      </c>
      <c r="R72" s="85">
        <v>0</v>
      </c>
      <c r="S72" s="85">
        <v>0</v>
      </c>
      <c r="T72">
        <v>80</v>
      </c>
      <c r="U72">
        <v>354</v>
      </c>
    </row>
    <row r="73" spans="2:21" x14ac:dyDescent="0.2">
      <c r="B73" s="9">
        <v>2003</v>
      </c>
      <c r="C73">
        <v>0</v>
      </c>
      <c r="D73">
        <v>1</v>
      </c>
      <c r="E73">
        <v>0</v>
      </c>
      <c r="F73">
        <v>2</v>
      </c>
      <c r="G73">
        <v>0</v>
      </c>
      <c r="H73">
        <v>0</v>
      </c>
      <c r="I73">
        <v>2</v>
      </c>
      <c r="J73">
        <v>4</v>
      </c>
      <c r="K73">
        <v>14</v>
      </c>
      <c r="L73">
        <v>0</v>
      </c>
      <c r="M73">
        <v>0</v>
      </c>
      <c r="N73">
        <v>1</v>
      </c>
      <c r="O73">
        <v>0</v>
      </c>
      <c r="P73">
        <v>9</v>
      </c>
      <c r="Q73">
        <f t="shared" si="3"/>
        <v>33</v>
      </c>
      <c r="R73" s="85">
        <v>0</v>
      </c>
      <c r="S73" s="85">
        <v>0</v>
      </c>
      <c r="T73">
        <v>86</v>
      </c>
      <c r="U73">
        <v>379</v>
      </c>
    </row>
    <row r="74" spans="2:21" x14ac:dyDescent="0.2">
      <c r="B74" s="9">
        <v>2004</v>
      </c>
      <c r="C74">
        <v>0</v>
      </c>
      <c r="D74">
        <v>1</v>
      </c>
      <c r="E74">
        <v>0</v>
      </c>
      <c r="F74">
        <v>2</v>
      </c>
      <c r="G74">
        <v>0</v>
      </c>
      <c r="H74">
        <v>0</v>
      </c>
      <c r="I74">
        <v>2</v>
      </c>
      <c r="J74">
        <v>5</v>
      </c>
      <c r="K74">
        <v>14</v>
      </c>
      <c r="L74">
        <v>0</v>
      </c>
      <c r="M74">
        <v>0</v>
      </c>
      <c r="N74">
        <v>1</v>
      </c>
      <c r="O74">
        <v>0</v>
      </c>
      <c r="P74">
        <v>10</v>
      </c>
      <c r="Q74">
        <f t="shared" si="3"/>
        <v>35</v>
      </c>
      <c r="R74" s="85">
        <v>1</v>
      </c>
      <c r="S74" s="85">
        <v>0</v>
      </c>
      <c r="T74">
        <v>93</v>
      </c>
      <c r="U74">
        <v>393</v>
      </c>
    </row>
    <row r="75" spans="2:21" x14ac:dyDescent="0.2">
      <c r="B75" s="9">
        <v>2005</v>
      </c>
      <c r="C75">
        <v>0</v>
      </c>
      <c r="D75">
        <v>1</v>
      </c>
      <c r="E75">
        <v>0</v>
      </c>
      <c r="F75">
        <v>2</v>
      </c>
      <c r="G75">
        <v>0</v>
      </c>
      <c r="H75">
        <v>0</v>
      </c>
      <c r="I75">
        <v>2</v>
      </c>
      <c r="J75">
        <v>4</v>
      </c>
      <c r="K75">
        <v>15</v>
      </c>
      <c r="L75">
        <v>0</v>
      </c>
      <c r="M75">
        <v>0</v>
      </c>
      <c r="N75">
        <v>1</v>
      </c>
      <c r="O75">
        <v>0</v>
      </c>
      <c r="P75">
        <v>10</v>
      </c>
      <c r="Q75">
        <f t="shared" si="3"/>
        <v>35</v>
      </c>
      <c r="R75" s="85">
        <v>0</v>
      </c>
      <c r="S75" s="85">
        <v>0</v>
      </c>
      <c r="T75">
        <v>94</v>
      </c>
      <c r="U75">
        <v>399</v>
      </c>
    </row>
    <row r="76" spans="2:21" x14ac:dyDescent="0.2">
      <c r="B76" s="9">
        <v>2006</v>
      </c>
      <c r="C76">
        <v>0</v>
      </c>
      <c r="D76">
        <v>1</v>
      </c>
      <c r="E76">
        <v>0</v>
      </c>
      <c r="F76">
        <v>2</v>
      </c>
      <c r="G76">
        <v>0</v>
      </c>
      <c r="H76">
        <v>0</v>
      </c>
      <c r="I76">
        <v>2</v>
      </c>
      <c r="J76">
        <v>4</v>
      </c>
      <c r="K76">
        <v>15</v>
      </c>
      <c r="L76">
        <v>0</v>
      </c>
      <c r="M76">
        <v>0</v>
      </c>
      <c r="N76">
        <v>1</v>
      </c>
      <c r="O76">
        <v>0</v>
      </c>
      <c r="P76">
        <v>9</v>
      </c>
      <c r="Q76">
        <f t="shared" si="3"/>
        <v>34</v>
      </c>
      <c r="R76" s="85">
        <v>1</v>
      </c>
      <c r="S76" s="85">
        <v>0</v>
      </c>
      <c r="T76">
        <v>98</v>
      </c>
      <c r="U76">
        <v>415</v>
      </c>
    </row>
    <row r="77" spans="2:21" x14ac:dyDescent="0.2">
      <c r="B77" s="9">
        <v>2007</v>
      </c>
      <c r="C77">
        <v>0</v>
      </c>
      <c r="D77">
        <v>1</v>
      </c>
      <c r="E77">
        <v>0</v>
      </c>
      <c r="F77">
        <v>3</v>
      </c>
      <c r="G77">
        <v>0</v>
      </c>
      <c r="H77">
        <v>0</v>
      </c>
      <c r="I77">
        <v>3</v>
      </c>
      <c r="J77">
        <v>4</v>
      </c>
      <c r="K77">
        <v>15</v>
      </c>
      <c r="L77">
        <v>0</v>
      </c>
      <c r="M77">
        <v>0</v>
      </c>
      <c r="N77">
        <v>1</v>
      </c>
      <c r="O77">
        <v>0</v>
      </c>
      <c r="P77">
        <v>9</v>
      </c>
      <c r="Q77">
        <f t="shared" si="3"/>
        <v>36</v>
      </c>
      <c r="R77" s="85">
        <v>1</v>
      </c>
      <c r="S77" s="85">
        <v>0</v>
      </c>
      <c r="T77">
        <v>100</v>
      </c>
      <c r="U77">
        <v>423</v>
      </c>
    </row>
    <row r="78" spans="2:21" x14ac:dyDescent="0.2">
      <c r="B78" s="9">
        <v>2008</v>
      </c>
      <c r="C78">
        <v>0</v>
      </c>
      <c r="D78">
        <v>1</v>
      </c>
      <c r="E78">
        <v>0</v>
      </c>
      <c r="F78">
        <v>3</v>
      </c>
      <c r="G78">
        <v>0</v>
      </c>
      <c r="H78">
        <v>1</v>
      </c>
      <c r="I78">
        <v>4</v>
      </c>
      <c r="J78">
        <v>4</v>
      </c>
      <c r="K78">
        <v>15</v>
      </c>
      <c r="L78">
        <v>0</v>
      </c>
      <c r="M78">
        <v>0</v>
      </c>
      <c r="N78">
        <v>1</v>
      </c>
      <c r="O78">
        <v>0</v>
      </c>
      <c r="P78">
        <v>9</v>
      </c>
      <c r="Q78">
        <f t="shared" si="3"/>
        <v>38</v>
      </c>
      <c r="R78" s="85">
        <v>1</v>
      </c>
      <c r="S78" s="85">
        <v>0</v>
      </c>
      <c r="T78">
        <v>101</v>
      </c>
      <c r="U78">
        <v>429</v>
      </c>
    </row>
    <row r="79" spans="2:21" x14ac:dyDescent="0.2">
      <c r="B79" s="9">
        <v>2009</v>
      </c>
      <c r="C79">
        <v>0</v>
      </c>
      <c r="D79">
        <v>1</v>
      </c>
      <c r="E79">
        <v>0</v>
      </c>
      <c r="F79">
        <v>3</v>
      </c>
      <c r="G79">
        <v>0</v>
      </c>
      <c r="H79">
        <v>1</v>
      </c>
      <c r="I79">
        <v>4</v>
      </c>
      <c r="J79">
        <v>5</v>
      </c>
      <c r="K79">
        <v>15</v>
      </c>
      <c r="L79">
        <v>1</v>
      </c>
      <c r="M79">
        <v>0</v>
      </c>
      <c r="N79">
        <v>1</v>
      </c>
      <c r="O79">
        <v>0</v>
      </c>
      <c r="P79">
        <v>9</v>
      </c>
      <c r="Q79">
        <f t="shared" si="3"/>
        <v>40</v>
      </c>
      <c r="R79" s="85">
        <v>1</v>
      </c>
      <c r="S79" s="85">
        <v>0</v>
      </c>
      <c r="T79">
        <v>102</v>
      </c>
      <c r="U79">
        <v>443</v>
      </c>
    </row>
    <row r="80" spans="2:21" x14ac:dyDescent="0.2">
      <c r="B80" s="9">
        <v>2010</v>
      </c>
      <c r="C80">
        <v>0</v>
      </c>
      <c r="D80">
        <v>1</v>
      </c>
      <c r="E80">
        <v>0</v>
      </c>
      <c r="F80">
        <v>3</v>
      </c>
      <c r="G80">
        <v>0</v>
      </c>
      <c r="H80">
        <v>1</v>
      </c>
      <c r="I80">
        <v>4</v>
      </c>
      <c r="J80">
        <v>5</v>
      </c>
      <c r="K80">
        <v>15</v>
      </c>
      <c r="L80">
        <v>0</v>
      </c>
      <c r="M80">
        <v>0</v>
      </c>
      <c r="N80">
        <v>1</v>
      </c>
      <c r="O80">
        <v>0</v>
      </c>
      <c r="P80">
        <v>10</v>
      </c>
      <c r="Q80">
        <f t="shared" si="3"/>
        <v>40</v>
      </c>
      <c r="R80">
        <v>1</v>
      </c>
      <c r="S80">
        <v>0</v>
      </c>
      <c r="T80">
        <v>103</v>
      </c>
      <c r="U80">
        <v>454</v>
      </c>
    </row>
    <row r="81" spans="2:21" x14ac:dyDescent="0.2">
      <c r="B81" s="9">
        <v>2011</v>
      </c>
      <c r="C81">
        <v>0</v>
      </c>
      <c r="D81">
        <v>1</v>
      </c>
      <c r="E81">
        <v>0</v>
      </c>
      <c r="F81">
        <v>3</v>
      </c>
      <c r="G81">
        <v>1</v>
      </c>
      <c r="H81">
        <v>1</v>
      </c>
      <c r="I81">
        <v>4</v>
      </c>
      <c r="J81">
        <v>5</v>
      </c>
      <c r="K81">
        <v>15</v>
      </c>
      <c r="L81">
        <v>0</v>
      </c>
      <c r="M81">
        <v>0</v>
      </c>
      <c r="N81">
        <v>1</v>
      </c>
      <c r="O81">
        <v>0</v>
      </c>
      <c r="P81">
        <v>9</v>
      </c>
      <c r="Q81">
        <f t="shared" si="3"/>
        <v>40</v>
      </c>
      <c r="R81">
        <v>1</v>
      </c>
      <c r="S81">
        <v>0</v>
      </c>
      <c r="T81">
        <v>105</v>
      </c>
      <c r="U81">
        <v>465</v>
      </c>
    </row>
    <row r="82" spans="2:21" x14ac:dyDescent="0.2">
      <c r="B82" s="9">
        <v>2012</v>
      </c>
      <c r="C82">
        <v>0</v>
      </c>
      <c r="D82">
        <v>1</v>
      </c>
      <c r="E82">
        <v>0</v>
      </c>
      <c r="F82">
        <v>3</v>
      </c>
      <c r="G82">
        <v>1</v>
      </c>
      <c r="H82">
        <v>1</v>
      </c>
      <c r="I82">
        <v>4</v>
      </c>
      <c r="J82">
        <v>5</v>
      </c>
      <c r="K82">
        <v>17</v>
      </c>
      <c r="L82">
        <v>0</v>
      </c>
      <c r="M82">
        <v>0</v>
      </c>
      <c r="N82">
        <v>1</v>
      </c>
      <c r="O82">
        <v>0</v>
      </c>
      <c r="P82">
        <v>9</v>
      </c>
      <c r="Q82">
        <f t="shared" si="3"/>
        <v>42</v>
      </c>
      <c r="R82">
        <v>1</v>
      </c>
      <c r="S82">
        <v>0</v>
      </c>
      <c r="T82">
        <v>108</v>
      </c>
      <c r="U82">
        <v>472</v>
      </c>
    </row>
    <row r="83" spans="2:21" x14ac:dyDescent="0.2">
      <c r="B83" s="9">
        <v>2013</v>
      </c>
      <c r="C83">
        <v>0</v>
      </c>
      <c r="D83">
        <v>1</v>
      </c>
      <c r="E83">
        <v>0</v>
      </c>
      <c r="F83">
        <v>3</v>
      </c>
      <c r="G83">
        <v>1</v>
      </c>
      <c r="H83">
        <v>1</v>
      </c>
      <c r="I83">
        <v>4</v>
      </c>
      <c r="J83">
        <v>6</v>
      </c>
      <c r="K83">
        <v>18</v>
      </c>
      <c r="L83">
        <v>2</v>
      </c>
      <c r="M83">
        <v>0</v>
      </c>
      <c r="N83">
        <v>1</v>
      </c>
      <c r="O83">
        <v>0</v>
      </c>
      <c r="P83">
        <v>9</v>
      </c>
      <c r="Q83">
        <f t="shared" si="3"/>
        <v>46</v>
      </c>
      <c r="R83">
        <v>1</v>
      </c>
      <c r="S83">
        <v>0</v>
      </c>
      <c r="T83">
        <v>114</v>
      </c>
      <c r="U83">
        <v>479</v>
      </c>
    </row>
    <row r="84" spans="2:21" x14ac:dyDescent="0.2">
      <c r="B84" s="9">
        <v>2014</v>
      </c>
      <c r="C84">
        <v>0</v>
      </c>
      <c r="D84">
        <v>1</v>
      </c>
      <c r="E84">
        <v>0</v>
      </c>
      <c r="F84">
        <v>3</v>
      </c>
      <c r="G84">
        <v>1</v>
      </c>
      <c r="H84">
        <v>1</v>
      </c>
      <c r="I84">
        <v>4</v>
      </c>
      <c r="J84">
        <v>6</v>
      </c>
      <c r="K84">
        <v>18</v>
      </c>
      <c r="L84">
        <v>2</v>
      </c>
      <c r="M84">
        <v>0</v>
      </c>
      <c r="N84">
        <v>1</v>
      </c>
      <c r="O84">
        <v>0</v>
      </c>
      <c r="P84">
        <v>8</v>
      </c>
      <c r="Q84">
        <f t="shared" si="3"/>
        <v>45</v>
      </c>
      <c r="R84">
        <v>1</v>
      </c>
      <c r="S84">
        <v>0</v>
      </c>
      <c r="T84">
        <v>113</v>
      </c>
      <c r="U84">
        <v>485</v>
      </c>
    </row>
    <row r="85" spans="2:21" x14ac:dyDescent="0.2">
      <c r="B85" s="9">
        <v>2015</v>
      </c>
      <c r="C85">
        <v>0</v>
      </c>
      <c r="D85">
        <v>1</v>
      </c>
      <c r="E85">
        <v>0</v>
      </c>
      <c r="F85">
        <v>3</v>
      </c>
      <c r="G85">
        <v>2</v>
      </c>
      <c r="H85">
        <v>1</v>
      </c>
      <c r="I85">
        <v>4</v>
      </c>
      <c r="J85">
        <v>6</v>
      </c>
      <c r="K85">
        <v>17</v>
      </c>
      <c r="L85">
        <v>1</v>
      </c>
      <c r="M85">
        <v>0</v>
      </c>
      <c r="N85">
        <v>1</v>
      </c>
      <c r="O85">
        <v>0</v>
      </c>
      <c r="P85">
        <v>7</v>
      </c>
      <c r="Q85">
        <f t="shared" si="3"/>
        <v>43</v>
      </c>
      <c r="R85">
        <v>1</v>
      </c>
      <c r="S85">
        <v>0</v>
      </c>
      <c r="T85">
        <v>111</v>
      </c>
      <c r="U85">
        <v>482</v>
      </c>
    </row>
    <row r="86" spans="2:21" x14ac:dyDescent="0.2">
      <c r="B86" s="9">
        <v>2016</v>
      </c>
      <c r="C86">
        <v>0</v>
      </c>
      <c r="D86">
        <v>1</v>
      </c>
      <c r="E86">
        <v>0</v>
      </c>
      <c r="F86">
        <v>3</v>
      </c>
      <c r="G86">
        <v>2</v>
      </c>
      <c r="H86">
        <v>1</v>
      </c>
      <c r="I86">
        <v>4</v>
      </c>
      <c r="J86">
        <v>6</v>
      </c>
      <c r="K86">
        <v>19</v>
      </c>
      <c r="L86">
        <v>1</v>
      </c>
      <c r="M86">
        <v>0</v>
      </c>
      <c r="N86">
        <v>1</v>
      </c>
      <c r="O86">
        <v>0</v>
      </c>
      <c r="P86">
        <v>7</v>
      </c>
      <c r="Q86">
        <f>SUM(C86:P86)</f>
        <v>45</v>
      </c>
      <c r="R86">
        <v>1</v>
      </c>
      <c r="S86">
        <v>0</v>
      </c>
      <c r="T86">
        <v>113</v>
      </c>
      <c r="U86" s="29">
        <v>481</v>
      </c>
    </row>
    <row r="87" spans="2:21" x14ac:dyDescent="0.2">
      <c r="B87" s="9">
        <v>2017</v>
      </c>
      <c r="C87">
        <v>0</v>
      </c>
      <c r="D87">
        <v>1</v>
      </c>
      <c r="E87">
        <v>0</v>
      </c>
      <c r="F87">
        <v>3</v>
      </c>
      <c r="G87">
        <v>2</v>
      </c>
      <c r="H87">
        <v>1</v>
      </c>
      <c r="I87">
        <v>4</v>
      </c>
      <c r="J87">
        <v>6</v>
      </c>
      <c r="K87">
        <v>18</v>
      </c>
      <c r="L87">
        <v>1</v>
      </c>
      <c r="M87">
        <v>0</v>
      </c>
      <c r="N87">
        <v>1</v>
      </c>
      <c r="O87">
        <v>0</v>
      </c>
      <c r="P87">
        <v>7</v>
      </c>
      <c r="Q87">
        <f>SUM(C87:P87)</f>
        <v>44</v>
      </c>
      <c r="R87">
        <v>1</v>
      </c>
      <c r="S87">
        <v>0</v>
      </c>
      <c r="T87">
        <v>114</v>
      </c>
      <c r="U87">
        <v>484</v>
      </c>
    </row>
    <row r="89" spans="2:21" s="29" customFormat="1" x14ac:dyDescent="0.2">
      <c r="B89" s="28" t="s">
        <v>84</v>
      </c>
    </row>
    <row r="90" spans="2:21" x14ac:dyDescent="0.2">
      <c r="C90" t="s">
        <v>77</v>
      </c>
      <c r="D90" t="s">
        <v>65</v>
      </c>
      <c r="E90" t="s">
        <v>66</v>
      </c>
      <c r="F90" t="s">
        <v>68</v>
      </c>
      <c r="G90" t="s">
        <v>69</v>
      </c>
      <c r="H90" t="s">
        <v>70</v>
      </c>
      <c r="I90" t="s">
        <v>72</v>
      </c>
      <c r="J90" t="s">
        <v>176</v>
      </c>
      <c r="K90" s="9" t="s">
        <v>1</v>
      </c>
      <c r="L90" s="85" t="s">
        <v>177</v>
      </c>
      <c r="M90" t="s">
        <v>73</v>
      </c>
      <c r="N90" t="s">
        <v>74</v>
      </c>
      <c r="O90" t="s">
        <v>75</v>
      </c>
      <c r="P90" t="s">
        <v>76</v>
      </c>
      <c r="Q90" s="9" t="s">
        <v>79</v>
      </c>
      <c r="R90" s="85" t="s">
        <v>67</v>
      </c>
      <c r="S90" s="85" t="s">
        <v>71</v>
      </c>
      <c r="T90" s="9" t="s">
        <v>78</v>
      </c>
      <c r="U90" s="9" t="s">
        <v>95</v>
      </c>
    </row>
    <row r="91" spans="2:21" x14ac:dyDescent="0.2">
      <c r="B91" s="9">
        <v>2000</v>
      </c>
      <c r="C91">
        <v>0</v>
      </c>
      <c r="D91">
        <v>0</v>
      </c>
      <c r="E91">
        <v>0</v>
      </c>
      <c r="F91">
        <v>0</v>
      </c>
      <c r="G91">
        <v>0</v>
      </c>
      <c r="H91">
        <v>1</v>
      </c>
      <c r="I91">
        <v>0</v>
      </c>
      <c r="J91">
        <v>1</v>
      </c>
      <c r="K91">
        <v>2</v>
      </c>
      <c r="L91">
        <v>0</v>
      </c>
      <c r="M91">
        <v>0</v>
      </c>
      <c r="N91">
        <v>0</v>
      </c>
      <c r="O91">
        <v>0</v>
      </c>
      <c r="P91">
        <v>1</v>
      </c>
      <c r="Q91">
        <f t="shared" ref="Q91:Q108" si="4">SUM(C91:P91)</f>
        <v>5</v>
      </c>
      <c r="R91">
        <v>0</v>
      </c>
      <c r="S91">
        <v>0</v>
      </c>
      <c r="T91">
        <v>30</v>
      </c>
      <c r="U91">
        <v>195</v>
      </c>
    </row>
    <row r="92" spans="2:21" x14ac:dyDescent="0.2">
      <c r="B92" s="9">
        <v>2001</v>
      </c>
      <c r="C92">
        <v>0</v>
      </c>
      <c r="D92">
        <v>0</v>
      </c>
      <c r="E92">
        <v>0</v>
      </c>
      <c r="F92">
        <v>0</v>
      </c>
      <c r="G92">
        <v>0</v>
      </c>
      <c r="H92">
        <v>1</v>
      </c>
      <c r="I92">
        <v>0</v>
      </c>
      <c r="J92">
        <v>1</v>
      </c>
      <c r="K92">
        <v>2</v>
      </c>
      <c r="L92">
        <v>0</v>
      </c>
      <c r="M92">
        <v>0</v>
      </c>
      <c r="N92">
        <v>0</v>
      </c>
      <c r="O92">
        <v>0</v>
      </c>
      <c r="P92">
        <v>1</v>
      </c>
      <c r="Q92">
        <f t="shared" si="4"/>
        <v>5</v>
      </c>
      <c r="R92">
        <v>0</v>
      </c>
      <c r="S92">
        <v>0</v>
      </c>
      <c r="T92">
        <v>31</v>
      </c>
      <c r="U92">
        <v>202</v>
      </c>
    </row>
    <row r="93" spans="2:21" x14ac:dyDescent="0.2">
      <c r="B93" s="9">
        <v>2002</v>
      </c>
      <c r="C93">
        <v>0</v>
      </c>
      <c r="D93">
        <v>0</v>
      </c>
      <c r="E93">
        <v>0</v>
      </c>
      <c r="F93">
        <v>0</v>
      </c>
      <c r="G93">
        <v>0</v>
      </c>
      <c r="H93">
        <v>1</v>
      </c>
      <c r="I93">
        <v>0</v>
      </c>
      <c r="J93">
        <v>0</v>
      </c>
      <c r="K93">
        <v>3</v>
      </c>
      <c r="L93">
        <v>0</v>
      </c>
      <c r="M93">
        <v>0</v>
      </c>
      <c r="N93">
        <v>0</v>
      </c>
      <c r="O93">
        <v>0</v>
      </c>
      <c r="P93">
        <v>1</v>
      </c>
      <c r="Q93">
        <f t="shared" si="4"/>
        <v>5</v>
      </c>
      <c r="R93">
        <v>0</v>
      </c>
      <c r="S93">
        <v>0</v>
      </c>
      <c r="T93">
        <v>34</v>
      </c>
      <c r="U93">
        <v>213</v>
      </c>
    </row>
    <row r="94" spans="2:21" x14ac:dyDescent="0.2">
      <c r="B94" s="9">
        <v>2003</v>
      </c>
      <c r="C94">
        <v>0</v>
      </c>
      <c r="D94">
        <v>0</v>
      </c>
      <c r="E94">
        <v>0</v>
      </c>
      <c r="F94">
        <v>0</v>
      </c>
      <c r="G94">
        <v>0</v>
      </c>
      <c r="H94">
        <v>2</v>
      </c>
      <c r="I94">
        <v>0</v>
      </c>
      <c r="J94">
        <v>0</v>
      </c>
      <c r="K94">
        <v>6</v>
      </c>
      <c r="L94">
        <v>0</v>
      </c>
      <c r="M94">
        <v>0</v>
      </c>
      <c r="N94">
        <v>0</v>
      </c>
      <c r="O94">
        <v>0</v>
      </c>
      <c r="P94">
        <v>1</v>
      </c>
      <c r="Q94">
        <f t="shared" si="4"/>
        <v>9</v>
      </c>
      <c r="R94">
        <v>0</v>
      </c>
      <c r="S94">
        <v>0</v>
      </c>
      <c r="T94">
        <v>39</v>
      </c>
      <c r="U94">
        <v>221</v>
      </c>
    </row>
    <row r="95" spans="2:21" x14ac:dyDescent="0.2">
      <c r="B95" s="9">
        <v>2004</v>
      </c>
      <c r="C95">
        <v>0</v>
      </c>
      <c r="D95">
        <v>0</v>
      </c>
      <c r="E95">
        <v>0</v>
      </c>
      <c r="F95">
        <v>0</v>
      </c>
      <c r="G95">
        <v>1</v>
      </c>
      <c r="H95">
        <v>2</v>
      </c>
      <c r="I95">
        <v>0</v>
      </c>
      <c r="J95">
        <v>0</v>
      </c>
      <c r="K95">
        <v>7</v>
      </c>
      <c r="L95">
        <v>0</v>
      </c>
      <c r="M95">
        <v>0</v>
      </c>
      <c r="N95">
        <v>0</v>
      </c>
      <c r="O95">
        <v>0</v>
      </c>
      <c r="P95">
        <v>1</v>
      </c>
      <c r="Q95">
        <f t="shared" si="4"/>
        <v>11</v>
      </c>
      <c r="R95">
        <v>0</v>
      </c>
      <c r="S95">
        <v>0</v>
      </c>
      <c r="T95">
        <v>46</v>
      </c>
      <c r="U95">
        <v>229</v>
      </c>
    </row>
    <row r="96" spans="2:21" x14ac:dyDescent="0.2">
      <c r="B96" s="9">
        <v>2005</v>
      </c>
      <c r="C96">
        <v>0</v>
      </c>
      <c r="D96">
        <v>0</v>
      </c>
      <c r="E96">
        <v>0</v>
      </c>
      <c r="F96">
        <v>0</v>
      </c>
      <c r="G96">
        <v>0</v>
      </c>
      <c r="H96">
        <v>2</v>
      </c>
      <c r="I96">
        <v>0</v>
      </c>
      <c r="J96">
        <v>0</v>
      </c>
      <c r="K96">
        <v>6</v>
      </c>
      <c r="L96">
        <v>0</v>
      </c>
      <c r="M96">
        <v>0</v>
      </c>
      <c r="N96">
        <v>0</v>
      </c>
      <c r="O96">
        <v>0</v>
      </c>
      <c r="P96">
        <v>1</v>
      </c>
      <c r="Q96">
        <f t="shared" si="4"/>
        <v>9</v>
      </c>
      <c r="R96">
        <v>0</v>
      </c>
      <c r="S96">
        <v>0</v>
      </c>
      <c r="T96">
        <v>44</v>
      </c>
      <c r="U96">
        <v>230</v>
      </c>
    </row>
    <row r="97" spans="2:21" x14ac:dyDescent="0.2">
      <c r="B97" s="9">
        <v>2006</v>
      </c>
      <c r="C97">
        <v>0</v>
      </c>
      <c r="D97">
        <v>0</v>
      </c>
      <c r="E97">
        <v>0</v>
      </c>
      <c r="F97">
        <v>0</v>
      </c>
      <c r="G97">
        <v>0</v>
      </c>
      <c r="H97">
        <v>2</v>
      </c>
      <c r="I97">
        <v>0</v>
      </c>
      <c r="J97">
        <v>0</v>
      </c>
      <c r="K97">
        <v>6</v>
      </c>
      <c r="L97">
        <v>0</v>
      </c>
      <c r="M97">
        <v>0</v>
      </c>
      <c r="N97">
        <v>0</v>
      </c>
      <c r="O97">
        <v>0</v>
      </c>
      <c r="P97">
        <v>1</v>
      </c>
      <c r="Q97">
        <f t="shared" si="4"/>
        <v>9</v>
      </c>
      <c r="R97">
        <v>0</v>
      </c>
      <c r="S97">
        <v>0</v>
      </c>
      <c r="T97">
        <v>46</v>
      </c>
      <c r="U97">
        <v>238</v>
      </c>
    </row>
    <row r="98" spans="2:21" x14ac:dyDescent="0.2">
      <c r="B98" s="9">
        <v>2007</v>
      </c>
      <c r="C98">
        <v>0</v>
      </c>
      <c r="D98">
        <v>0</v>
      </c>
      <c r="E98">
        <v>0</v>
      </c>
      <c r="F98">
        <v>0</v>
      </c>
      <c r="G98">
        <v>0</v>
      </c>
      <c r="H98">
        <v>2</v>
      </c>
      <c r="I98">
        <v>0</v>
      </c>
      <c r="J98">
        <v>0</v>
      </c>
      <c r="K98">
        <v>6</v>
      </c>
      <c r="L98">
        <v>0</v>
      </c>
      <c r="M98">
        <v>0</v>
      </c>
      <c r="N98">
        <v>0</v>
      </c>
      <c r="O98">
        <v>0</v>
      </c>
      <c r="P98">
        <v>1</v>
      </c>
      <c r="Q98">
        <f t="shared" si="4"/>
        <v>9</v>
      </c>
      <c r="R98">
        <v>0</v>
      </c>
      <c r="S98">
        <v>0</v>
      </c>
      <c r="T98">
        <v>46</v>
      </c>
      <c r="U98">
        <v>236</v>
      </c>
    </row>
    <row r="99" spans="2:21" x14ac:dyDescent="0.2">
      <c r="B99" s="9">
        <v>2008</v>
      </c>
      <c r="C99">
        <v>0</v>
      </c>
      <c r="D99">
        <v>0</v>
      </c>
      <c r="E99">
        <v>0</v>
      </c>
      <c r="F99">
        <v>0</v>
      </c>
      <c r="G99">
        <v>0</v>
      </c>
      <c r="H99">
        <v>2</v>
      </c>
      <c r="I99">
        <v>0</v>
      </c>
      <c r="J99">
        <v>0</v>
      </c>
      <c r="K99">
        <v>8</v>
      </c>
      <c r="L99">
        <v>0</v>
      </c>
      <c r="M99">
        <v>0</v>
      </c>
      <c r="N99">
        <v>0</v>
      </c>
      <c r="O99">
        <v>0</v>
      </c>
      <c r="P99">
        <v>2</v>
      </c>
      <c r="Q99">
        <f t="shared" si="4"/>
        <v>12</v>
      </c>
      <c r="R99">
        <v>0</v>
      </c>
      <c r="S99">
        <v>0</v>
      </c>
      <c r="T99">
        <v>49</v>
      </c>
      <c r="U99">
        <v>235</v>
      </c>
    </row>
    <row r="100" spans="2:21" x14ac:dyDescent="0.2">
      <c r="B100" s="9">
        <v>2009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2</v>
      </c>
      <c r="I100">
        <v>0</v>
      </c>
      <c r="J100">
        <v>0</v>
      </c>
      <c r="K100">
        <v>7</v>
      </c>
      <c r="L100">
        <v>0</v>
      </c>
      <c r="M100">
        <v>0</v>
      </c>
      <c r="N100">
        <v>0</v>
      </c>
      <c r="O100">
        <v>0</v>
      </c>
      <c r="P100">
        <v>3</v>
      </c>
      <c r="Q100">
        <f t="shared" si="4"/>
        <v>12</v>
      </c>
      <c r="R100">
        <v>0</v>
      </c>
      <c r="S100">
        <v>0</v>
      </c>
      <c r="T100">
        <v>51</v>
      </c>
      <c r="U100">
        <v>239</v>
      </c>
    </row>
    <row r="101" spans="2:21" x14ac:dyDescent="0.2">
      <c r="B101" s="9">
        <v>2010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2</v>
      </c>
      <c r="I101">
        <v>0</v>
      </c>
      <c r="J101">
        <v>0</v>
      </c>
      <c r="K101">
        <v>7</v>
      </c>
      <c r="L101">
        <v>0</v>
      </c>
      <c r="M101">
        <v>0</v>
      </c>
      <c r="N101">
        <v>0</v>
      </c>
      <c r="O101">
        <v>0</v>
      </c>
      <c r="P101">
        <v>3</v>
      </c>
      <c r="Q101">
        <f t="shared" si="4"/>
        <v>12</v>
      </c>
      <c r="R101">
        <v>0</v>
      </c>
      <c r="S101">
        <v>0</v>
      </c>
      <c r="T101">
        <v>51</v>
      </c>
      <c r="U101">
        <v>237</v>
      </c>
    </row>
    <row r="102" spans="2:21" x14ac:dyDescent="0.2">
      <c r="B102" s="9">
        <v>2011</v>
      </c>
      <c r="C102">
        <v>0</v>
      </c>
      <c r="D102">
        <v>0</v>
      </c>
      <c r="E102">
        <v>0</v>
      </c>
      <c r="F102">
        <v>1</v>
      </c>
      <c r="G102">
        <v>0</v>
      </c>
      <c r="H102">
        <v>2</v>
      </c>
      <c r="I102">
        <v>0</v>
      </c>
      <c r="J102">
        <v>0</v>
      </c>
      <c r="K102">
        <v>8</v>
      </c>
      <c r="L102">
        <v>0</v>
      </c>
      <c r="M102">
        <v>0</v>
      </c>
      <c r="N102">
        <v>0</v>
      </c>
      <c r="O102">
        <v>0</v>
      </c>
      <c r="P102">
        <v>3</v>
      </c>
      <c r="Q102">
        <f t="shared" si="4"/>
        <v>14</v>
      </c>
      <c r="R102">
        <v>0</v>
      </c>
      <c r="S102">
        <v>0</v>
      </c>
      <c r="T102">
        <v>51</v>
      </c>
      <c r="U102">
        <v>238</v>
      </c>
    </row>
    <row r="103" spans="2:21" x14ac:dyDescent="0.2">
      <c r="B103" s="9">
        <v>2012</v>
      </c>
      <c r="C103">
        <v>0</v>
      </c>
      <c r="D103">
        <v>0</v>
      </c>
      <c r="E103">
        <v>0</v>
      </c>
      <c r="F103">
        <v>1</v>
      </c>
      <c r="G103">
        <v>0</v>
      </c>
      <c r="H103">
        <v>2</v>
      </c>
      <c r="I103">
        <v>0</v>
      </c>
      <c r="J103">
        <v>0</v>
      </c>
      <c r="K103">
        <v>7</v>
      </c>
      <c r="L103">
        <v>0</v>
      </c>
      <c r="M103">
        <v>0</v>
      </c>
      <c r="N103">
        <v>0</v>
      </c>
      <c r="O103">
        <v>0</v>
      </c>
      <c r="P103">
        <v>3</v>
      </c>
      <c r="Q103">
        <f t="shared" si="4"/>
        <v>13</v>
      </c>
      <c r="R103">
        <v>0</v>
      </c>
      <c r="S103">
        <v>0</v>
      </c>
      <c r="T103">
        <v>53</v>
      </c>
      <c r="U103">
        <v>235</v>
      </c>
    </row>
    <row r="104" spans="2:21" x14ac:dyDescent="0.2">
      <c r="B104" s="9">
        <v>2013</v>
      </c>
      <c r="C104">
        <v>0</v>
      </c>
      <c r="D104">
        <v>0</v>
      </c>
      <c r="E104">
        <v>0</v>
      </c>
      <c r="F104">
        <v>1</v>
      </c>
      <c r="G104">
        <v>0</v>
      </c>
      <c r="H104">
        <v>2</v>
      </c>
      <c r="I104">
        <v>0</v>
      </c>
      <c r="J104">
        <v>0</v>
      </c>
      <c r="K104">
        <v>5</v>
      </c>
      <c r="L104">
        <v>0</v>
      </c>
      <c r="M104">
        <v>0</v>
      </c>
      <c r="N104">
        <v>0</v>
      </c>
      <c r="O104">
        <v>0</v>
      </c>
      <c r="P104">
        <v>3</v>
      </c>
      <c r="Q104">
        <f t="shared" si="4"/>
        <v>11</v>
      </c>
      <c r="R104">
        <v>0</v>
      </c>
      <c r="S104">
        <v>0</v>
      </c>
      <c r="T104">
        <v>50</v>
      </c>
      <c r="U104">
        <v>232</v>
      </c>
    </row>
    <row r="105" spans="2:21" x14ac:dyDescent="0.2">
      <c r="B105" s="9">
        <v>2014</v>
      </c>
      <c r="C105">
        <v>0</v>
      </c>
      <c r="D105">
        <v>0</v>
      </c>
      <c r="E105">
        <v>0</v>
      </c>
      <c r="F105">
        <v>1</v>
      </c>
      <c r="G105">
        <v>0</v>
      </c>
      <c r="H105">
        <v>2</v>
      </c>
      <c r="I105">
        <v>0</v>
      </c>
      <c r="J105">
        <v>0</v>
      </c>
      <c r="K105">
        <v>5</v>
      </c>
      <c r="L105">
        <v>0</v>
      </c>
      <c r="M105">
        <v>0</v>
      </c>
      <c r="N105">
        <v>0</v>
      </c>
      <c r="O105">
        <v>0</v>
      </c>
      <c r="P105">
        <v>3</v>
      </c>
      <c r="Q105">
        <f t="shared" si="4"/>
        <v>11</v>
      </c>
      <c r="R105">
        <v>0</v>
      </c>
      <c r="S105">
        <v>0</v>
      </c>
      <c r="T105">
        <v>52</v>
      </c>
      <c r="U105">
        <v>236</v>
      </c>
    </row>
    <row r="106" spans="2:21" x14ac:dyDescent="0.2">
      <c r="B106" s="9">
        <v>2015</v>
      </c>
      <c r="C106">
        <v>0</v>
      </c>
      <c r="D106">
        <v>0</v>
      </c>
      <c r="E106">
        <v>0</v>
      </c>
      <c r="F106">
        <v>1</v>
      </c>
      <c r="G106">
        <v>0</v>
      </c>
      <c r="H106">
        <v>2</v>
      </c>
      <c r="I106">
        <v>0</v>
      </c>
      <c r="J106">
        <v>1</v>
      </c>
      <c r="K106">
        <v>6</v>
      </c>
      <c r="L106">
        <v>0</v>
      </c>
      <c r="M106">
        <v>0</v>
      </c>
      <c r="N106">
        <v>0</v>
      </c>
      <c r="O106">
        <v>0</v>
      </c>
      <c r="P106">
        <v>3</v>
      </c>
      <c r="Q106">
        <f t="shared" si="4"/>
        <v>13</v>
      </c>
      <c r="R106">
        <v>0</v>
      </c>
      <c r="S106">
        <v>0</v>
      </c>
      <c r="T106">
        <v>53</v>
      </c>
      <c r="U106">
        <v>235</v>
      </c>
    </row>
    <row r="107" spans="2:21" x14ac:dyDescent="0.2">
      <c r="B107" s="9">
        <v>2016</v>
      </c>
      <c r="C107">
        <v>0</v>
      </c>
      <c r="D107">
        <v>0</v>
      </c>
      <c r="E107">
        <v>0</v>
      </c>
      <c r="F107">
        <v>1</v>
      </c>
      <c r="G107">
        <v>0</v>
      </c>
      <c r="H107">
        <v>2</v>
      </c>
      <c r="I107">
        <v>0</v>
      </c>
      <c r="J107">
        <v>1</v>
      </c>
      <c r="K107">
        <v>6</v>
      </c>
      <c r="L107">
        <v>0</v>
      </c>
      <c r="M107">
        <v>0</v>
      </c>
      <c r="N107">
        <v>0</v>
      </c>
      <c r="O107">
        <v>0</v>
      </c>
      <c r="P107">
        <v>3</v>
      </c>
      <c r="Q107">
        <f t="shared" si="4"/>
        <v>13</v>
      </c>
      <c r="R107">
        <v>0</v>
      </c>
      <c r="S107">
        <v>0</v>
      </c>
      <c r="T107">
        <v>52</v>
      </c>
      <c r="U107" s="29">
        <v>234</v>
      </c>
    </row>
    <row r="108" spans="2:21" x14ac:dyDescent="0.2">
      <c r="B108" s="9">
        <v>2017</v>
      </c>
      <c r="C108">
        <v>0</v>
      </c>
      <c r="D108">
        <v>0</v>
      </c>
      <c r="E108">
        <v>0</v>
      </c>
      <c r="F108">
        <v>1</v>
      </c>
      <c r="G108">
        <v>0</v>
      </c>
      <c r="H108">
        <v>2</v>
      </c>
      <c r="I108">
        <v>0</v>
      </c>
      <c r="J108">
        <v>2</v>
      </c>
      <c r="K108">
        <v>7</v>
      </c>
      <c r="L108">
        <v>0</v>
      </c>
      <c r="M108">
        <v>0</v>
      </c>
      <c r="N108">
        <v>0</v>
      </c>
      <c r="O108">
        <v>0</v>
      </c>
      <c r="P108">
        <v>3</v>
      </c>
      <c r="Q108">
        <f t="shared" si="4"/>
        <v>15</v>
      </c>
      <c r="R108">
        <v>0</v>
      </c>
      <c r="S108">
        <v>0</v>
      </c>
      <c r="T108">
        <v>54</v>
      </c>
      <c r="U108">
        <v>236</v>
      </c>
    </row>
    <row r="110" spans="2:21" x14ac:dyDescent="0.2">
      <c r="B110" s="9" t="s">
        <v>85</v>
      </c>
    </row>
    <row r="111" spans="2:21" x14ac:dyDescent="0.2">
      <c r="C111" t="s">
        <v>77</v>
      </c>
      <c r="D111" t="s">
        <v>65</v>
      </c>
      <c r="E111" t="s">
        <v>66</v>
      </c>
      <c r="F111" t="s">
        <v>68</v>
      </c>
      <c r="G111" t="s">
        <v>69</v>
      </c>
      <c r="H111" t="s">
        <v>70</v>
      </c>
      <c r="I111" t="s">
        <v>72</v>
      </c>
      <c r="J111" t="s">
        <v>176</v>
      </c>
      <c r="K111" s="9" t="s">
        <v>1</v>
      </c>
      <c r="L111" s="85" t="s">
        <v>177</v>
      </c>
      <c r="M111" t="s">
        <v>73</v>
      </c>
      <c r="N111" t="s">
        <v>74</v>
      </c>
      <c r="O111" t="s">
        <v>75</v>
      </c>
      <c r="P111" t="s">
        <v>76</v>
      </c>
      <c r="Q111" s="9" t="s">
        <v>79</v>
      </c>
      <c r="R111" s="85" t="s">
        <v>67</v>
      </c>
      <c r="S111" s="85" t="s">
        <v>71</v>
      </c>
      <c r="T111" s="9" t="s">
        <v>78</v>
      </c>
      <c r="U111" s="9" t="s">
        <v>95</v>
      </c>
    </row>
    <row r="112" spans="2:21" x14ac:dyDescent="0.2">
      <c r="B112" s="9">
        <v>2000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f t="shared" ref="Q112:Q125" si="5">SUM(C112:P112)</f>
        <v>0</v>
      </c>
      <c r="R112" s="85">
        <v>0</v>
      </c>
      <c r="S112" s="85">
        <v>0</v>
      </c>
      <c r="T112">
        <v>0</v>
      </c>
      <c r="U112">
        <v>0</v>
      </c>
    </row>
    <row r="113" spans="2:21" x14ac:dyDescent="0.2">
      <c r="B113" s="9">
        <v>2001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f t="shared" si="5"/>
        <v>0</v>
      </c>
      <c r="R113" s="85">
        <v>0</v>
      </c>
      <c r="S113" s="85">
        <v>0</v>
      </c>
      <c r="T113">
        <v>0</v>
      </c>
      <c r="U113">
        <v>0</v>
      </c>
    </row>
    <row r="114" spans="2:21" x14ac:dyDescent="0.2">
      <c r="B114" s="9">
        <v>2002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f t="shared" si="5"/>
        <v>0</v>
      </c>
      <c r="R114" s="85">
        <v>0</v>
      </c>
      <c r="S114" s="85">
        <v>0</v>
      </c>
      <c r="T114">
        <v>0</v>
      </c>
      <c r="U114">
        <v>0</v>
      </c>
    </row>
    <row r="115" spans="2:21" x14ac:dyDescent="0.2">
      <c r="B115" s="9">
        <v>2003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f t="shared" si="5"/>
        <v>0</v>
      </c>
      <c r="R115" s="85">
        <v>0</v>
      </c>
      <c r="S115" s="85">
        <v>0</v>
      </c>
      <c r="T115">
        <v>0</v>
      </c>
      <c r="U115">
        <v>0</v>
      </c>
    </row>
    <row r="116" spans="2:21" x14ac:dyDescent="0.2">
      <c r="B116" s="9">
        <v>2004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f t="shared" si="5"/>
        <v>0</v>
      </c>
      <c r="R116" s="85">
        <v>0</v>
      </c>
      <c r="S116" s="85">
        <v>0</v>
      </c>
      <c r="T116">
        <v>1</v>
      </c>
      <c r="U116">
        <v>1</v>
      </c>
    </row>
    <row r="117" spans="2:21" x14ac:dyDescent="0.2">
      <c r="B117" s="9">
        <v>2005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f t="shared" si="5"/>
        <v>0</v>
      </c>
      <c r="R117" s="85">
        <v>0</v>
      </c>
      <c r="S117" s="85">
        <v>0</v>
      </c>
      <c r="T117">
        <v>1</v>
      </c>
      <c r="U117">
        <v>1</v>
      </c>
    </row>
    <row r="118" spans="2:21" x14ac:dyDescent="0.2">
      <c r="B118" s="9">
        <v>2006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f t="shared" si="5"/>
        <v>0</v>
      </c>
      <c r="R118" s="85">
        <v>0</v>
      </c>
      <c r="S118" s="85">
        <v>0</v>
      </c>
      <c r="T118">
        <v>1</v>
      </c>
      <c r="U118">
        <v>1</v>
      </c>
    </row>
    <row r="119" spans="2:21" x14ac:dyDescent="0.2">
      <c r="B119" s="9">
        <v>2007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f t="shared" si="5"/>
        <v>0</v>
      </c>
      <c r="R119" s="85">
        <v>0</v>
      </c>
      <c r="S119" s="85">
        <v>0</v>
      </c>
      <c r="T119">
        <v>1</v>
      </c>
      <c r="U119">
        <v>2</v>
      </c>
    </row>
    <row r="120" spans="2:21" x14ac:dyDescent="0.2">
      <c r="B120" s="9">
        <v>2008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f t="shared" si="5"/>
        <v>0</v>
      </c>
      <c r="R120" s="85">
        <v>0</v>
      </c>
      <c r="S120" s="85">
        <v>0</v>
      </c>
      <c r="T120">
        <v>1</v>
      </c>
      <c r="U120">
        <v>2</v>
      </c>
    </row>
    <row r="121" spans="2:21" x14ac:dyDescent="0.2">
      <c r="B121" s="9">
        <v>2009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f t="shared" si="5"/>
        <v>0</v>
      </c>
      <c r="R121" s="85">
        <v>0</v>
      </c>
      <c r="S121" s="85">
        <v>0</v>
      </c>
      <c r="T121">
        <v>2</v>
      </c>
      <c r="U121">
        <v>4</v>
      </c>
    </row>
    <row r="122" spans="2:21" x14ac:dyDescent="0.2">
      <c r="B122" s="9">
        <v>2010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f t="shared" si="5"/>
        <v>0</v>
      </c>
      <c r="R122">
        <v>0</v>
      </c>
      <c r="S122">
        <v>0</v>
      </c>
      <c r="T122">
        <v>2</v>
      </c>
      <c r="U122">
        <v>4</v>
      </c>
    </row>
    <row r="123" spans="2:21" x14ac:dyDescent="0.2">
      <c r="B123" s="9">
        <v>2011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f t="shared" si="5"/>
        <v>0</v>
      </c>
      <c r="R123">
        <v>0</v>
      </c>
      <c r="S123">
        <v>0</v>
      </c>
      <c r="T123">
        <v>2</v>
      </c>
      <c r="U123">
        <v>4</v>
      </c>
    </row>
    <row r="124" spans="2:21" x14ac:dyDescent="0.2">
      <c r="B124" s="9">
        <v>2012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f t="shared" si="5"/>
        <v>0</v>
      </c>
      <c r="R124">
        <v>0</v>
      </c>
      <c r="S124">
        <v>0</v>
      </c>
      <c r="T124">
        <v>0</v>
      </c>
      <c r="U124">
        <v>2</v>
      </c>
    </row>
    <row r="125" spans="2:21" x14ac:dyDescent="0.2">
      <c r="B125" s="9">
        <v>2013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f t="shared" si="5"/>
        <v>0</v>
      </c>
      <c r="R125">
        <v>0</v>
      </c>
      <c r="S125">
        <v>0</v>
      </c>
      <c r="T125">
        <v>0</v>
      </c>
      <c r="U125">
        <v>2</v>
      </c>
    </row>
    <row r="126" spans="2:21" x14ac:dyDescent="0.2">
      <c r="B126" s="9">
        <v>2014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f>SUM(C126:P126)</f>
        <v>0</v>
      </c>
      <c r="R126">
        <v>0</v>
      </c>
      <c r="S126">
        <v>0</v>
      </c>
      <c r="T126">
        <v>0</v>
      </c>
      <c r="U126">
        <v>0</v>
      </c>
    </row>
    <row r="127" spans="2:21" x14ac:dyDescent="0.2">
      <c r="B127" s="9">
        <v>2015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f t="shared" ref="Q127:Q129" si="6">SUM(C127:P127)</f>
        <v>0</v>
      </c>
      <c r="R127">
        <v>0</v>
      </c>
      <c r="S127">
        <v>0</v>
      </c>
      <c r="T127">
        <v>0</v>
      </c>
      <c r="U127">
        <v>0</v>
      </c>
    </row>
    <row r="128" spans="2:21" x14ac:dyDescent="0.2">
      <c r="B128" s="9">
        <v>2016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f t="shared" si="6"/>
        <v>0</v>
      </c>
      <c r="R128">
        <v>0</v>
      </c>
      <c r="S128">
        <v>0</v>
      </c>
      <c r="T128">
        <v>0</v>
      </c>
      <c r="U128" s="29">
        <v>0</v>
      </c>
    </row>
    <row r="129" spans="2:21" x14ac:dyDescent="0.2">
      <c r="B129" s="9">
        <v>2017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f t="shared" si="6"/>
        <v>0</v>
      </c>
      <c r="R129">
        <v>0</v>
      </c>
      <c r="S129">
        <v>0</v>
      </c>
      <c r="T129">
        <v>0</v>
      </c>
      <c r="U129" s="29">
        <v>0</v>
      </c>
    </row>
    <row r="131" spans="2:21" x14ac:dyDescent="0.2">
      <c r="B131" s="9" t="s">
        <v>86</v>
      </c>
    </row>
    <row r="132" spans="2:21" x14ac:dyDescent="0.2">
      <c r="C132" t="s">
        <v>77</v>
      </c>
      <c r="D132" t="s">
        <v>65</v>
      </c>
      <c r="E132" t="s">
        <v>66</v>
      </c>
      <c r="F132" t="s">
        <v>68</v>
      </c>
      <c r="G132" t="s">
        <v>69</v>
      </c>
      <c r="H132" t="s">
        <v>70</v>
      </c>
      <c r="I132" t="s">
        <v>72</v>
      </c>
      <c r="J132" t="s">
        <v>176</v>
      </c>
      <c r="K132" s="9" t="s">
        <v>1</v>
      </c>
      <c r="L132" s="85" t="s">
        <v>177</v>
      </c>
      <c r="M132" t="s">
        <v>73</v>
      </c>
      <c r="N132" t="s">
        <v>74</v>
      </c>
      <c r="O132" t="s">
        <v>75</v>
      </c>
      <c r="P132" t="s">
        <v>76</v>
      </c>
      <c r="Q132" s="9" t="s">
        <v>79</v>
      </c>
      <c r="R132" s="85" t="s">
        <v>67</v>
      </c>
      <c r="S132" s="85" t="s">
        <v>71</v>
      </c>
      <c r="T132" s="9" t="s">
        <v>78</v>
      </c>
      <c r="U132" s="9" t="s">
        <v>95</v>
      </c>
    </row>
    <row r="133" spans="2:21" x14ac:dyDescent="0.2">
      <c r="B133" s="9">
        <v>2000</v>
      </c>
      <c r="C133">
        <v>0</v>
      </c>
      <c r="D133">
        <v>0</v>
      </c>
      <c r="E133">
        <v>0</v>
      </c>
      <c r="F133">
        <v>1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2</v>
      </c>
      <c r="Q133">
        <f t="shared" ref="Q133:Q150" si="7">SUM(C133:P133)</f>
        <v>3</v>
      </c>
      <c r="R133" s="85">
        <v>0</v>
      </c>
      <c r="S133" s="85">
        <v>0</v>
      </c>
      <c r="T133">
        <v>5</v>
      </c>
      <c r="U133">
        <v>10</v>
      </c>
    </row>
    <row r="134" spans="2:21" x14ac:dyDescent="0.2">
      <c r="B134" s="9">
        <v>2001</v>
      </c>
      <c r="C134">
        <v>0</v>
      </c>
      <c r="D134">
        <v>0</v>
      </c>
      <c r="E134">
        <v>0</v>
      </c>
      <c r="F134">
        <v>2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2</v>
      </c>
      <c r="Q134">
        <f t="shared" si="7"/>
        <v>4</v>
      </c>
      <c r="R134" s="85">
        <v>0</v>
      </c>
      <c r="S134" s="85">
        <v>0</v>
      </c>
      <c r="T134">
        <v>6</v>
      </c>
      <c r="U134">
        <v>17</v>
      </c>
    </row>
    <row r="135" spans="2:21" x14ac:dyDescent="0.2">
      <c r="B135" s="9">
        <v>2002</v>
      </c>
      <c r="C135">
        <v>0</v>
      </c>
      <c r="D135">
        <v>0</v>
      </c>
      <c r="E135">
        <v>0</v>
      </c>
      <c r="F135">
        <v>2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2</v>
      </c>
      <c r="Q135">
        <f t="shared" si="7"/>
        <v>4</v>
      </c>
      <c r="R135" s="85">
        <v>0</v>
      </c>
      <c r="S135" s="85">
        <v>0</v>
      </c>
      <c r="T135">
        <v>8</v>
      </c>
      <c r="U135">
        <v>21</v>
      </c>
    </row>
    <row r="136" spans="2:21" x14ac:dyDescent="0.2">
      <c r="B136" s="9">
        <v>2003</v>
      </c>
      <c r="C136">
        <v>0</v>
      </c>
      <c r="D136">
        <v>0</v>
      </c>
      <c r="E136">
        <v>0</v>
      </c>
      <c r="F136">
        <v>2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2</v>
      </c>
      <c r="Q136">
        <f t="shared" si="7"/>
        <v>4</v>
      </c>
      <c r="R136" s="85">
        <v>0</v>
      </c>
      <c r="S136" s="85">
        <v>0</v>
      </c>
      <c r="T136">
        <v>10</v>
      </c>
      <c r="U136">
        <v>25</v>
      </c>
    </row>
    <row r="137" spans="2:21" x14ac:dyDescent="0.2">
      <c r="B137" s="9">
        <v>2004</v>
      </c>
      <c r="C137">
        <v>0</v>
      </c>
      <c r="D137">
        <v>0</v>
      </c>
      <c r="E137">
        <v>0</v>
      </c>
      <c r="F137">
        <v>6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1</v>
      </c>
      <c r="Q137">
        <f t="shared" si="7"/>
        <v>7</v>
      </c>
      <c r="R137" s="85">
        <v>0</v>
      </c>
      <c r="S137" s="85">
        <v>0</v>
      </c>
      <c r="T137">
        <v>14</v>
      </c>
      <c r="U137">
        <v>34</v>
      </c>
    </row>
    <row r="138" spans="2:21" x14ac:dyDescent="0.2">
      <c r="B138" s="9">
        <v>2005</v>
      </c>
      <c r="C138">
        <v>0</v>
      </c>
      <c r="D138">
        <v>0</v>
      </c>
      <c r="E138">
        <v>0</v>
      </c>
      <c r="F138">
        <v>6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1</v>
      </c>
      <c r="Q138">
        <f t="shared" si="7"/>
        <v>7</v>
      </c>
      <c r="R138" s="85">
        <v>0</v>
      </c>
      <c r="S138" s="85">
        <v>0</v>
      </c>
      <c r="T138">
        <v>15</v>
      </c>
      <c r="U138">
        <v>36</v>
      </c>
    </row>
    <row r="139" spans="2:21" x14ac:dyDescent="0.2">
      <c r="B139" s="9">
        <v>2006</v>
      </c>
      <c r="C139">
        <v>0</v>
      </c>
      <c r="D139">
        <v>0</v>
      </c>
      <c r="E139">
        <v>0</v>
      </c>
      <c r="F139">
        <v>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1</v>
      </c>
      <c r="Q139">
        <f t="shared" si="7"/>
        <v>7</v>
      </c>
      <c r="R139" s="85">
        <v>0</v>
      </c>
      <c r="S139" s="85">
        <v>0</v>
      </c>
      <c r="T139">
        <v>14</v>
      </c>
      <c r="U139">
        <v>36</v>
      </c>
    </row>
    <row r="140" spans="2:21" x14ac:dyDescent="0.2">
      <c r="B140" s="9">
        <v>2007</v>
      </c>
      <c r="C140">
        <v>0</v>
      </c>
      <c r="D140">
        <v>0</v>
      </c>
      <c r="E140">
        <v>0</v>
      </c>
      <c r="F140">
        <v>6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1</v>
      </c>
      <c r="M140">
        <v>0</v>
      </c>
      <c r="N140">
        <v>0</v>
      </c>
      <c r="O140">
        <v>0</v>
      </c>
      <c r="P140">
        <v>2</v>
      </c>
      <c r="Q140">
        <f t="shared" si="7"/>
        <v>9</v>
      </c>
      <c r="R140" s="85">
        <v>0</v>
      </c>
      <c r="S140" s="85">
        <v>0</v>
      </c>
      <c r="T140">
        <v>15</v>
      </c>
      <c r="U140">
        <v>38</v>
      </c>
    </row>
    <row r="141" spans="2:21" x14ac:dyDescent="0.2">
      <c r="B141" s="9">
        <v>2008</v>
      </c>
      <c r="C141">
        <v>0</v>
      </c>
      <c r="D141">
        <v>0</v>
      </c>
      <c r="E141">
        <v>0</v>
      </c>
      <c r="F141">
        <v>6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1</v>
      </c>
      <c r="M141">
        <v>0</v>
      </c>
      <c r="N141">
        <v>0</v>
      </c>
      <c r="O141">
        <v>0</v>
      </c>
      <c r="P141">
        <v>2</v>
      </c>
      <c r="Q141">
        <f t="shared" si="7"/>
        <v>9</v>
      </c>
      <c r="R141" s="85">
        <v>0</v>
      </c>
      <c r="S141" s="85">
        <v>0</v>
      </c>
      <c r="T141">
        <v>16</v>
      </c>
      <c r="U141">
        <v>38</v>
      </c>
    </row>
    <row r="142" spans="2:21" x14ac:dyDescent="0.2">
      <c r="B142" s="9">
        <v>2009</v>
      </c>
      <c r="C142">
        <v>0</v>
      </c>
      <c r="D142">
        <v>0</v>
      </c>
      <c r="E142">
        <v>0</v>
      </c>
      <c r="F142">
        <v>7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1</v>
      </c>
      <c r="M142">
        <v>0</v>
      </c>
      <c r="N142">
        <v>0</v>
      </c>
      <c r="O142">
        <v>0</v>
      </c>
      <c r="P142">
        <v>2</v>
      </c>
      <c r="Q142">
        <f t="shared" si="7"/>
        <v>10</v>
      </c>
      <c r="R142" s="85">
        <v>0</v>
      </c>
      <c r="S142" s="85">
        <v>0</v>
      </c>
      <c r="T142">
        <v>17</v>
      </c>
      <c r="U142">
        <v>40</v>
      </c>
    </row>
    <row r="143" spans="2:21" x14ac:dyDescent="0.2">
      <c r="B143" s="9">
        <v>2010</v>
      </c>
      <c r="C143">
        <v>0</v>
      </c>
      <c r="D143">
        <v>0</v>
      </c>
      <c r="E143">
        <v>0</v>
      </c>
      <c r="F143">
        <v>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1</v>
      </c>
      <c r="M143">
        <v>0</v>
      </c>
      <c r="N143">
        <v>0</v>
      </c>
      <c r="O143">
        <v>0</v>
      </c>
      <c r="P143">
        <v>2</v>
      </c>
      <c r="Q143">
        <f t="shared" si="7"/>
        <v>10</v>
      </c>
      <c r="R143">
        <v>0</v>
      </c>
      <c r="S143" s="85">
        <v>0</v>
      </c>
      <c r="T143">
        <v>16</v>
      </c>
      <c r="U143">
        <v>40</v>
      </c>
    </row>
    <row r="144" spans="2:21" x14ac:dyDescent="0.2">
      <c r="B144" s="9">
        <v>2011</v>
      </c>
      <c r="C144">
        <v>0</v>
      </c>
      <c r="D144">
        <v>0</v>
      </c>
      <c r="E144">
        <v>0</v>
      </c>
      <c r="F144">
        <v>6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1</v>
      </c>
      <c r="M144">
        <v>0</v>
      </c>
      <c r="N144">
        <v>0</v>
      </c>
      <c r="O144">
        <v>0</v>
      </c>
      <c r="P144">
        <v>2</v>
      </c>
      <c r="Q144">
        <f t="shared" si="7"/>
        <v>9</v>
      </c>
      <c r="R144">
        <v>0</v>
      </c>
      <c r="S144" s="85">
        <v>0</v>
      </c>
      <c r="T144" s="85">
        <v>15</v>
      </c>
      <c r="U144" s="85">
        <v>40</v>
      </c>
    </row>
    <row r="145" spans="2:21" x14ac:dyDescent="0.2">
      <c r="B145" s="9">
        <v>2012</v>
      </c>
      <c r="C145">
        <v>0</v>
      </c>
      <c r="D145">
        <v>0</v>
      </c>
      <c r="E145">
        <v>0</v>
      </c>
      <c r="F145">
        <v>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2</v>
      </c>
      <c r="Q145">
        <f t="shared" si="7"/>
        <v>8</v>
      </c>
      <c r="R145">
        <v>0</v>
      </c>
      <c r="S145" s="85">
        <v>0</v>
      </c>
      <c r="T145" s="85">
        <v>14</v>
      </c>
      <c r="U145" s="85">
        <v>36</v>
      </c>
    </row>
    <row r="146" spans="2:21" x14ac:dyDescent="0.2">
      <c r="B146" s="9">
        <v>2013</v>
      </c>
      <c r="C146">
        <v>0</v>
      </c>
      <c r="D146">
        <v>0</v>
      </c>
      <c r="E146">
        <v>0</v>
      </c>
      <c r="F146">
        <v>6</v>
      </c>
      <c r="G146">
        <v>0</v>
      </c>
      <c r="H146">
        <v>0</v>
      </c>
      <c r="I146">
        <v>0</v>
      </c>
      <c r="J146">
        <v>1</v>
      </c>
      <c r="K146">
        <v>0</v>
      </c>
      <c r="L146">
        <v>1</v>
      </c>
      <c r="M146">
        <v>0</v>
      </c>
      <c r="N146">
        <v>0</v>
      </c>
      <c r="O146">
        <v>0</v>
      </c>
      <c r="P146">
        <v>2</v>
      </c>
      <c r="Q146">
        <f t="shared" si="7"/>
        <v>10</v>
      </c>
      <c r="R146">
        <v>0</v>
      </c>
      <c r="S146">
        <v>0</v>
      </c>
      <c r="T146">
        <v>16</v>
      </c>
      <c r="U146">
        <v>39</v>
      </c>
    </row>
    <row r="147" spans="2:21" x14ac:dyDescent="0.2">
      <c r="B147" s="9">
        <v>2014</v>
      </c>
      <c r="C147">
        <v>0</v>
      </c>
      <c r="D147">
        <v>0</v>
      </c>
      <c r="E147">
        <v>0</v>
      </c>
      <c r="F147">
        <v>6</v>
      </c>
      <c r="G147">
        <v>0</v>
      </c>
      <c r="H147">
        <v>0</v>
      </c>
      <c r="I147">
        <v>0</v>
      </c>
      <c r="J147">
        <v>1</v>
      </c>
      <c r="K147">
        <v>0</v>
      </c>
      <c r="L147">
        <v>1</v>
      </c>
      <c r="M147">
        <v>0</v>
      </c>
      <c r="N147">
        <v>0</v>
      </c>
      <c r="O147">
        <v>0</v>
      </c>
      <c r="P147">
        <v>2</v>
      </c>
      <c r="Q147">
        <f t="shared" si="7"/>
        <v>10</v>
      </c>
      <c r="R147">
        <v>0</v>
      </c>
      <c r="S147">
        <v>0</v>
      </c>
      <c r="T147">
        <v>16</v>
      </c>
      <c r="U147">
        <v>34</v>
      </c>
    </row>
    <row r="148" spans="2:21" x14ac:dyDescent="0.2">
      <c r="B148" s="9">
        <v>2015</v>
      </c>
      <c r="C148">
        <v>0</v>
      </c>
      <c r="D148">
        <v>0</v>
      </c>
      <c r="E148">
        <v>0</v>
      </c>
      <c r="F148">
        <v>6</v>
      </c>
      <c r="G148">
        <v>0</v>
      </c>
      <c r="H148">
        <v>0</v>
      </c>
      <c r="I148">
        <v>0</v>
      </c>
      <c r="J148">
        <v>1</v>
      </c>
      <c r="K148">
        <v>0</v>
      </c>
      <c r="L148">
        <v>1</v>
      </c>
      <c r="M148">
        <v>0</v>
      </c>
      <c r="N148">
        <v>0</v>
      </c>
      <c r="O148">
        <v>0</v>
      </c>
      <c r="P148">
        <v>1</v>
      </c>
      <c r="Q148">
        <f t="shared" si="7"/>
        <v>9</v>
      </c>
      <c r="R148">
        <v>0</v>
      </c>
      <c r="S148">
        <v>0</v>
      </c>
      <c r="T148">
        <v>15</v>
      </c>
      <c r="U148">
        <v>35</v>
      </c>
    </row>
    <row r="149" spans="2:21" x14ac:dyDescent="0.2">
      <c r="B149" s="9">
        <v>2016</v>
      </c>
      <c r="C149">
        <v>0</v>
      </c>
      <c r="D149">
        <v>0</v>
      </c>
      <c r="E149">
        <v>0</v>
      </c>
      <c r="F149">
        <v>6</v>
      </c>
      <c r="G149">
        <v>0</v>
      </c>
      <c r="H149">
        <v>0</v>
      </c>
      <c r="I149">
        <v>0</v>
      </c>
      <c r="J149">
        <v>1</v>
      </c>
      <c r="K149">
        <v>0</v>
      </c>
      <c r="L149">
        <v>1</v>
      </c>
      <c r="M149">
        <v>0</v>
      </c>
      <c r="N149">
        <v>0</v>
      </c>
      <c r="O149">
        <v>0</v>
      </c>
      <c r="P149">
        <v>1</v>
      </c>
      <c r="Q149">
        <f t="shared" si="7"/>
        <v>9</v>
      </c>
      <c r="R149">
        <v>0</v>
      </c>
      <c r="S149">
        <v>0</v>
      </c>
      <c r="T149">
        <v>15</v>
      </c>
      <c r="U149" s="29">
        <v>37</v>
      </c>
    </row>
    <row r="150" spans="2:21" x14ac:dyDescent="0.2">
      <c r="B150" s="9">
        <v>2017</v>
      </c>
      <c r="C150">
        <v>0</v>
      </c>
      <c r="D150">
        <v>0</v>
      </c>
      <c r="E150">
        <v>0</v>
      </c>
      <c r="F150">
        <v>6</v>
      </c>
      <c r="G150">
        <v>0</v>
      </c>
      <c r="H150">
        <v>0</v>
      </c>
      <c r="I150">
        <v>0</v>
      </c>
      <c r="J150">
        <v>1</v>
      </c>
      <c r="K150">
        <v>0</v>
      </c>
      <c r="L150">
        <v>1</v>
      </c>
      <c r="M150">
        <v>0</v>
      </c>
      <c r="N150">
        <v>0</v>
      </c>
      <c r="O150">
        <v>0</v>
      </c>
      <c r="P150">
        <v>1</v>
      </c>
      <c r="Q150">
        <f t="shared" si="7"/>
        <v>9</v>
      </c>
      <c r="R150">
        <v>0</v>
      </c>
      <c r="S150">
        <v>0</v>
      </c>
      <c r="T150">
        <v>15</v>
      </c>
      <c r="U150">
        <v>36</v>
      </c>
    </row>
    <row r="151" spans="2:21" x14ac:dyDescent="0.2">
      <c r="U151" s="29"/>
    </row>
    <row r="152" spans="2:21" x14ac:dyDescent="0.2">
      <c r="B152" s="9" t="s">
        <v>87</v>
      </c>
    </row>
    <row r="153" spans="2:21" x14ac:dyDescent="0.2">
      <c r="C153" t="s">
        <v>77</v>
      </c>
      <c r="D153" t="s">
        <v>65</v>
      </c>
      <c r="E153" t="s">
        <v>66</v>
      </c>
      <c r="F153" t="s">
        <v>68</v>
      </c>
      <c r="G153" t="s">
        <v>69</v>
      </c>
      <c r="H153" t="s">
        <v>70</v>
      </c>
      <c r="I153" t="s">
        <v>72</v>
      </c>
      <c r="J153" t="s">
        <v>176</v>
      </c>
      <c r="K153" s="9" t="s">
        <v>1</v>
      </c>
      <c r="L153" s="85" t="s">
        <v>177</v>
      </c>
      <c r="M153" t="s">
        <v>73</v>
      </c>
      <c r="N153" t="s">
        <v>74</v>
      </c>
      <c r="O153" t="s">
        <v>75</v>
      </c>
      <c r="P153" t="s">
        <v>76</v>
      </c>
      <c r="Q153" s="9" t="s">
        <v>79</v>
      </c>
      <c r="R153" s="85" t="s">
        <v>67</v>
      </c>
      <c r="S153" s="85" t="s">
        <v>71</v>
      </c>
      <c r="T153" s="9" t="s">
        <v>78</v>
      </c>
      <c r="U153" s="9" t="s">
        <v>95</v>
      </c>
    </row>
    <row r="154" spans="2:21" x14ac:dyDescent="0.2">
      <c r="B154" s="9">
        <v>2000</v>
      </c>
      <c r="C154">
        <v>0</v>
      </c>
      <c r="D154">
        <v>0</v>
      </c>
      <c r="E154">
        <v>0</v>
      </c>
      <c r="F154">
        <v>1</v>
      </c>
      <c r="G154">
        <v>0</v>
      </c>
      <c r="H154">
        <v>0</v>
      </c>
      <c r="I154">
        <v>0</v>
      </c>
      <c r="J154">
        <v>3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3</v>
      </c>
      <c r="Q154">
        <f t="shared" ref="Q154:Q171" si="8">SUM(C154:P154)</f>
        <v>7</v>
      </c>
      <c r="R154" s="85">
        <v>0</v>
      </c>
      <c r="S154" s="85">
        <v>0</v>
      </c>
      <c r="T154">
        <v>13</v>
      </c>
      <c r="U154">
        <v>38</v>
      </c>
    </row>
    <row r="155" spans="2:21" x14ac:dyDescent="0.2">
      <c r="B155" s="9">
        <v>2001</v>
      </c>
      <c r="C155">
        <v>0</v>
      </c>
      <c r="D155">
        <v>0</v>
      </c>
      <c r="E155">
        <v>0</v>
      </c>
      <c r="F155">
        <v>1</v>
      </c>
      <c r="G155">
        <v>0</v>
      </c>
      <c r="H155">
        <v>0</v>
      </c>
      <c r="I155">
        <v>0</v>
      </c>
      <c r="J155">
        <v>3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4</v>
      </c>
      <c r="Q155">
        <f t="shared" si="8"/>
        <v>8</v>
      </c>
      <c r="R155" s="85">
        <v>0</v>
      </c>
      <c r="S155" s="85">
        <v>0</v>
      </c>
      <c r="T155">
        <v>14</v>
      </c>
      <c r="U155">
        <v>41</v>
      </c>
    </row>
    <row r="156" spans="2:21" x14ac:dyDescent="0.2">
      <c r="B156" s="9">
        <v>2002</v>
      </c>
      <c r="C156">
        <v>0</v>
      </c>
      <c r="D156">
        <v>0</v>
      </c>
      <c r="E156">
        <v>0</v>
      </c>
      <c r="F156">
        <v>1</v>
      </c>
      <c r="G156">
        <v>0</v>
      </c>
      <c r="H156">
        <v>0</v>
      </c>
      <c r="I156">
        <v>0</v>
      </c>
      <c r="J156">
        <v>3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4</v>
      </c>
      <c r="Q156">
        <f t="shared" si="8"/>
        <v>8</v>
      </c>
      <c r="R156" s="85">
        <v>0</v>
      </c>
      <c r="S156" s="85">
        <v>1</v>
      </c>
      <c r="T156">
        <v>15</v>
      </c>
      <c r="U156">
        <v>41</v>
      </c>
    </row>
    <row r="157" spans="2:21" x14ac:dyDescent="0.2">
      <c r="B157" s="9">
        <v>2003</v>
      </c>
      <c r="C157">
        <v>0</v>
      </c>
      <c r="D157">
        <v>0</v>
      </c>
      <c r="E157">
        <v>0</v>
      </c>
      <c r="F157">
        <v>1</v>
      </c>
      <c r="G157">
        <v>0</v>
      </c>
      <c r="H157">
        <v>0</v>
      </c>
      <c r="I157">
        <v>0</v>
      </c>
      <c r="J157">
        <v>3</v>
      </c>
      <c r="K157">
        <v>0</v>
      </c>
      <c r="L157">
        <v>1</v>
      </c>
      <c r="M157">
        <v>0</v>
      </c>
      <c r="N157">
        <v>0</v>
      </c>
      <c r="O157">
        <v>0</v>
      </c>
      <c r="P157">
        <v>4</v>
      </c>
      <c r="Q157">
        <f t="shared" si="8"/>
        <v>9</v>
      </c>
      <c r="R157" s="85">
        <v>0</v>
      </c>
      <c r="S157" s="85">
        <v>1</v>
      </c>
      <c r="T157">
        <v>17</v>
      </c>
      <c r="U157">
        <v>47</v>
      </c>
    </row>
    <row r="158" spans="2:21" x14ac:dyDescent="0.2">
      <c r="B158" s="9">
        <v>2004</v>
      </c>
      <c r="C158">
        <v>0</v>
      </c>
      <c r="D158">
        <v>0</v>
      </c>
      <c r="E158">
        <v>0</v>
      </c>
      <c r="F158">
        <v>1</v>
      </c>
      <c r="G158">
        <v>0</v>
      </c>
      <c r="H158">
        <v>0</v>
      </c>
      <c r="I158">
        <v>0</v>
      </c>
      <c r="J158">
        <v>4</v>
      </c>
      <c r="K158">
        <v>0</v>
      </c>
      <c r="L158">
        <v>1</v>
      </c>
      <c r="M158">
        <v>0</v>
      </c>
      <c r="N158">
        <v>0</v>
      </c>
      <c r="O158">
        <v>0</v>
      </c>
      <c r="P158">
        <v>3</v>
      </c>
      <c r="Q158">
        <f t="shared" si="8"/>
        <v>9</v>
      </c>
      <c r="R158" s="85">
        <v>0</v>
      </c>
      <c r="S158" s="85">
        <v>1</v>
      </c>
      <c r="T158">
        <v>20</v>
      </c>
      <c r="U158">
        <v>51</v>
      </c>
    </row>
    <row r="159" spans="2:21" x14ac:dyDescent="0.2">
      <c r="B159" s="9">
        <v>2005</v>
      </c>
      <c r="C159">
        <v>0</v>
      </c>
      <c r="D159">
        <v>0</v>
      </c>
      <c r="E159">
        <v>0</v>
      </c>
      <c r="F159">
        <v>1</v>
      </c>
      <c r="G159">
        <v>0</v>
      </c>
      <c r="H159">
        <v>0</v>
      </c>
      <c r="I159">
        <v>0</v>
      </c>
      <c r="J159">
        <v>4</v>
      </c>
      <c r="K159">
        <v>0</v>
      </c>
      <c r="L159">
        <v>1</v>
      </c>
      <c r="M159">
        <v>0</v>
      </c>
      <c r="N159">
        <v>0</v>
      </c>
      <c r="O159">
        <v>0</v>
      </c>
      <c r="P159">
        <v>3</v>
      </c>
      <c r="Q159">
        <f t="shared" si="8"/>
        <v>9</v>
      </c>
      <c r="R159" s="85">
        <v>0</v>
      </c>
      <c r="S159" s="85">
        <v>0</v>
      </c>
      <c r="T159">
        <v>18</v>
      </c>
      <c r="U159">
        <v>49</v>
      </c>
    </row>
    <row r="160" spans="2:21" x14ac:dyDescent="0.2">
      <c r="B160" s="9">
        <v>2006</v>
      </c>
      <c r="C160">
        <v>0</v>
      </c>
      <c r="D160">
        <v>0</v>
      </c>
      <c r="E160">
        <v>0</v>
      </c>
      <c r="F160">
        <v>1</v>
      </c>
      <c r="G160">
        <v>0</v>
      </c>
      <c r="H160">
        <v>0</v>
      </c>
      <c r="I160">
        <v>0</v>
      </c>
      <c r="J160">
        <v>4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3</v>
      </c>
      <c r="Q160">
        <f t="shared" si="8"/>
        <v>8</v>
      </c>
      <c r="R160" s="85">
        <v>0</v>
      </c>
      <c r="S160" s="85">
        <v>0</v>
      </c>
      <c r="T160">
        <v>17</v>
      </c>
      <c r="U160">
        <v>49</v>
      </c>
    </row>
    <row r="161" spans="2:21" x14ac:dyDescent="0.2">
      <c r="B161" s="9">
        <v>2007</v>
      </c>
      <c r="C161">
        <v>0</v>
      </c>
      <c r="D161">
        <v>0</v>
      </c>
      <c r="E161">
        <v>0</v>
      </c>
      <c r="F161">
        <v>1</v>
      </c>
      <c r="G161">
        <v>0</v>
      </c>
      <c r="H161">
        <v>0</v>
      </c>
      <c r="I161">
        <v>0</v>
      </c>
      <c r="J161">
        <v>4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3</v>
      </c>
      <c r="Q161">
        <f t="shared" si="8"/>
        <v>8</v>
      </c>
      <c r="R161" s="85">
        <v>0</v>
      </c>
      <c r="S161" s="85">
        <v>0</v>
      </c>
      <c r="T161">
        <v>18</v>
      </c>
      <c r="U161">
        <v>48</v>
      </c>
    </row>
    <row r="162" spans="2:21" x14ac:dyDescent="0.2">
      <c r="B162" s="9">
        <v>2008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4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3</v>
      </c>
      <c r="Q162">
        <f t="shared" si="8"/>
        <v>7</v>
      </c>
      <c r="R162" s="85">
        <v>0</v>
      </c>
      <c r="S162" s="85">
        <v>0</v>
      </c>
      <c r="T162">
        <v>15</v>
      </c>
      <c r="U162">
        <v>45</v>
      </c>
    </row>
    <row r="163" spans="2:21" x14ac:dyDescent="0.2">
      <c r="B163" s="9">
        <v>2009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4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2</v>
      </c>
      <c r="Q163">
        <f t="shared" si="8"/>
        <v>6</v>
      </c>
      <c r="R163" s="85">
        <v>0</v>
      </c>
      <c r="S163" s="85">
        <v>0</v>
      </c>
      <c r="T163">
        <v>15</v>
      </c>
      <c r="U163">
        <v>46</v>
      </c>
    </row>
    <row r="164" spans="2:21" x14ac:dyDescent="0.2">
      <c r="B164" s="9">
        <v>2010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4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3</v>
      </c>
      <c r="Q164">
        <f t="shared" si="8"/>
        <v>7</v>
      </c>
      <c r="R164">
        <v>0</v>
      </c>
      <c r="S164">
        <v>0</v>
      </c>
      <c r="T164">
        <v>17</v>
      </c>
      <c r="U164">
        <v>49</v>
      </c>
    </row>
    <row r="165" spans="2:21" x14ac:dyDescent="0.2">
      <c r="B165" s="9">
        <v>2011</v>
      </c>
      <c r="C165">
        <v>0</v>
      </c>
      <c r="D165">
        <v>0</v>
      </c>
      <c r="E165">
        <v>0</v>
      </c>
      <c r="F165">
        <v>1</v>
      </c>
      <c r="G165">
        <v>0</v>
      </c>
      <c r="H165">
        <v>0</v>
      </c>
      <c r="I165">
        <v>0</v>
      </c>
      <c r="J165">
        <v>4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4</v>
      </c>
      <c r="Q165">
        <f t="shared" si="8"/>
        <v>9</v>
      </c>
      <c r="R165">
        <v>0</v>
      </c>
      <c r="S165">
        <v>0</v>
      </c>
      <c r="T165">
        <v>19</v>
      </c>
      <c r="U165">
        <v>51</v>
      </c>
    </row>
    <row r="166" spans="2:21" x14ac:dyDescent="0.2">
      <c r="B166" s="9">
        <v>2012</v>
      </c>
      <c r="C166">
        <v>0</v>
      </c>
      <c r="D166">
        <v>0</v>
      </c>
      <c r="E166">
        <v>0</v>
      </c>
      <c r="F166">
        <v>1</v>
      </c>
      <c r="G166">
        <v>0</v>
      </c>
      <c r="H166">
        <v>0</v>
      </c>
      <c r="I166">
        <v>0</v>
      </c>
      <c r="J166">
        <v>4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4</v>
      </c>
      <c r="Q166">
        <f t="shared" si="8"/>
        <v>9</v>
      </c>
      <c r="R166">
        <v>0</v>
      </c>
      <c r="S166">
        <v>0</v>
      </c>
      <c r="T166">
        <v>19</v>
      </c>
      <c r="U166">
        <v>55</v>
      </c>
    </row>
    <row r="167" spans="2:21" x14ac:dyDescent="0.2">
      <c r="B167" s="9">
        <v>2013</v>
      </c>
      <c r="C167">
        <v>0</v>
      </c>
      <c r="D167">
        <v>0</v>
      </c>
      <c r="E167">
        <v>0</v>
      </c>
      <c r="F167">
        <v>1</v>
      </c>
      <c r="G167">
        <v>0</v>
      </c>
      <c r="H167">
        <v>0</v>
      </c>
      <c r="I167">
        <v>0</v>
      </c>
      <c r="J167">
        <v>4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4</v>
      </c>
      <c r="Q167">
        <f t="shared" si="8"/>
        <v>9</v>
      </c>
      <c r="R167">
        <v>0</v>
      </c>
      <c r="S167">
        <v>0</v>
      </c>
      <c r="T167">
        <v>19</v>
      </c>
      <c r="U167">
        <v>55</v>
      </c>
    </row>
    <row r="168" spans="2:21" x14ac:dyDescent="0.2">
      <c r="B168" s="9">
        <v>2014</v>
      </c>
      <c r="C168">
        <v>0</v>
      </c>
      <c r="D168">
        <v>0</v>
      </c>
      <c r="E168">
        <v>0</v>
      </c>
      <c r="F168">
        <v>1</v>
      </c>
      <c r="G168">
        <v>0</v>
      </c>
      <c r="H168">
        <v>0</v>
      </c>
      <c r="I168">
        <v>0</v>
      </c>
      <c r="J168">
        <v>4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4</v>
      </c>
      <c r="Q168">
        <f t="shared" si="8"/>
        <v>9</v>
      </c>
      <c r="R168">
        <v>0</v>
      </c>
      <c r="S168">
        <v>0</v>
      </c>
      <c r="T168">
        <v>20</v>
      </c>
      <c r="U168">
        <v>50</v>
      </c>
    </row>
    <row r="169" spans="2:21" x14ac:dyDescent="0.2">
      <c r="B169" s="9">
        <v>2015</v>
      </c>
      <c r="C169">
        <v>0</v>
      </c>
      <c r="D169">
        <v>0</v>
      </c>
      <c r="E169">
        <v>0</v>
      </c>
      <c r="F169">
        <v>1</v>
      </c>
      <c r="G169">
        <v>0</v>
      </c>
      <c r="H169">
        <v>0</v>
      </c>
      <c r="I169">
        <v>0</v>
      </c>
      <c r="J169">
        <v>4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4</v>
      </c>
      <c r="Q169">
        <f t="shared" si="8"/>
        <v>9</v>
      </c>
      <c r="R169">
        <v>0</v>
      </c>
      <c r="S169">
        <v>0</v>
      </c>
      <c r="T169">
        <v>20</v>
      </c>
      <c r="U169">
        <v>47</v>
      </c>
    </row>
    <row r="170" spans="2:21" x14ac:dyDescent="0.2">
      <c r="B170" s="9">
        <v>2016</v>
      </c>
      <c r="C170">
        <v>0</v>
      </c>
      <c r="D170">
        <v>0</v>
      </c>
      <c r="E170">
        <v>0</v>
      </c>
      <c r="F170">
        <v>1</v>
      </c>
      <c r="G170">
        <v>0</v>
      </c>
      <c r="H170">
        <v>0</v>
      </c>
      <c r="I170">
        <v>0</v>
      </c>
      <c r="J170">
        <v>4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3</v>
      </c>
      <c r="Q170">
        <f t="shared" si="8"/>
        <v>8</v>
      </c>
      <c r="R170">
        <v>0</v>
      </c>
      <c r="S170">
        <v>0</v>
      </c>
      <c r="T170">
        <v>19</v>
      </c>
      <c r="U170" s="29">
        <v>46</v>
      </c>
    </row>
    <row r="171" spans="2:21" x14ac:dyDescent="0.2">
      <c r="B171" s="9">
        <v>2017</v>
      </c>
      <c r="C171">
        <v>0</v>
      </c>
      <c r="D171">
        <v>0</v>
      </c>
      <c r="E171">
        <v>0</v>
      </c>
      <c r="F171">
        <v>1</v>
      </c>
      <c r="G171">
        <v>0</v>
      </c>
      <c r="H171">
        <v>0</v>
      </c>
      <c r="I171">
        <v>0</v>
      </c>
      <c r="J171">
        <v>4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2</v>
      </c>
      <c r="Q171">
        <f t="shared" si="8"/>
        <v>7</v>
      </c>
      <c r="R171">
        <v>0</v>
      </c>
      <c r="S171">
        <v>0</v>
      </c>
      <c r="T171">
        <v>18</v>
      </c>
      <c r="U171">
        <v>46</v>
      </c>
    </row>
    <row r="173" spans="2:21" x14ac:dyDescent="0.2">
      <c r="B173" s="9" t="s">
        <v>88</v>
      </c>
    </row>
    <row r="174" spans="2:21" x14ac:dyDescent="0.2">
      <c r="C174" t="s">
        <v>77</v>
      </c>
      <c r="D174" t="s">
        <v>65</v>
      </c>
      <c r="E174" t="s">
        <v>66</v>
      </c>
      <c r="F174" t="s">
        <v>68</v>
      </c>
      <c r="G174" t="s">
        <v>69</v>
      </c>
      <c r="H174" t="s">
        <v>70</v>
      </c>
      <c r="I174" t="s">
        <v>72</v>
      </c>
      <c r="J174" t="s">
        <v>176</v>
      </c>
      <c r="K174" s="9" t="s">
        <v>1</v>
      </c>
      <c r="L174" s="85" t="s">
        <v>177</v>
      </c>
      <c r="M174" t="s">
        <v>73</v>
      </c>
      <c r="N174" t="s">
        <v>74</v>
      </c>
      <c r="O174" t="s">
        <v>75</v>
      </c>
      <c r="P174" t="s">
        <v>76</v>
      </c>
      <c r="Q174" s="9" t="s">
        <v>79</v>
      </c>
      <c r="R174" s="85" t="s">
        <v>67</v>
      </c>
      <c r="S174" s="85" t="s">
        <v>71</v>
      </c>
      <c r="T174" s="9" t="s">
        <v>78</v>
      </c>
      <c r="U174" s="9" t="s">
        <v>95</v>
      </c>
    </row>
    <row r="175" spans="2:21" x14ac:dyDescent="0.2">
      <c r="B175" s="9">
        <v>2000</v>
      </c>
      <c r="C175">
        <v>0</v>
      </c>
      <c r="D175">
        <v>1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f t="shared" ref="Q175:Q192" si="9">SUM(C175:P175)</f>
        <v>1</v>
      </c>
      <c r="R175" s="85">
        <v>0</v>
      </c>
      <c r="S175" s="85">
        <v>0</v>
      </c>
      <c r="T175">
        <v>1</v>
      </c>
      <c r="U175">
        <v>13</v>
      </c>
    </row>
    <row r="176" spans="2:21" x14ac:dyDescent="0.2">
      <c r="B176" s="9">
        <v>2001</v>
      </c>
      <c r="C176">
        <v>0</v>
      </c>
      <c r="D176">
        <v>1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f t="shared" si="9"/>
        <v>1</v>
      </c>
      <c r="R176" s="85">
        <v>0</v>
      </c>
      <c r="S176" s="85">
        <v>0</v>
      </c>
      <c r="T176">
        <v>1</v>
      </c>
      <c r="U176">
        <v>13</v>
      </c>
    </row>
    <row r="177" spans="2:21" x14ac:dyDescent="0.2">
      <c r="B177" s="9">
        <v>2002</v>
      </c>
      <c r="C177">
        <v>0</v>
      </c>
      <c r="D177">
        <v>1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f t="shared" si="9"/>
        <v>1</v>
      </c>
      <c r="R177" s="85">
        <v>0</v>
      </c>
      <c r="S177" s="85">
        <v>0</v>
      </c>
      <c r="T177">
        <v>1</v>
      </c>
      <c r="U177">
        <v>14</v>
      </c>
    </row>
    <row r="178" spans="2:21" x14ac:dyDescent="0.2">
      <c r="B178" s="9">
        <v>2003</v>
      </c>
      <c r="C178">
        <v>0</v>
      </c>
      <c r="D178">
        <v>1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f t="shared" si="9"/>
        <v>1</v>
      </c>
      <c r="R178" s="85">
        <v>0</v>
      </c>
      <c r="S178" s="85">
        <v>0</v>
      </c>
      <c r="T178">
        <v>2</v>
      </c>
      <c r="U178">
        <v>15</v>
      </c>
    </row>
    <row r="179" spans="2:21" x14ac:dyDescent="0.2">
      <c r="B179" s="9">
        <v>2004</v>
      </c>
      <c r="C179">
        <v>0</v>
      </c>
      <c r="D179">
        <v>1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f t="shared" si="9"/>
        <v>1</v>
      </c>
      <c r="R179" s="85">
        <v>0</v>
      </c>
      <c r="S179" s="85">
        <v>0</v>
      </c>
      <c r="T179">
        <v>2</v>
      </c>
      <c r="U179">
        <v>16</v>
      </c>
    </row>
    <row r="180" spans="2:21" x14ac:dyDescent="0.2">
      <c r="B180" s="9">
        <v>2005</v>
      </c>
      <c r="C180">
        <v>0</v>
      </c>
      <c r="D180">
        <v>1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f t="shared" si="9"/>
        <v>1</v>
      </c>
      <c r="R180" s="85">
        <v>0</v>
      </c>
      <c r="S180" s="85">
        <v>0</v>
      </c>
      <c r="T180">
        <v>3</v>
      </c>
      <c r="U180">
        <v>17</v>
      </c>
    </row>
    <row r="181" spans="2:21" x14ac:dyDescent="0.2">
      <c r="B181" s="9">
        <v>2006</v>
      </c>
      <c r="C181">
        <v>0</v>
      </c>
      <c r="D181">
        <v>1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f t="shared" si="9"/>
        <v>1</v>
      </c>
      <c r="R181" s="85">
        <v>0</v>
      </c>
      <c r="S181" s="85">
        <v>0</v>
      </c>
      <c r="T181">
        <v>3</v>
      </c>
      <c r="U181">
        <v>18</v>
      </c>
    </row>
    <row r="182" spans="2:21" x14ac:dyDescent="0.2">
      <c r="B182" s="9">
        <v>2007</v>
      </c>
      <c r="C182">
        <v>0</v>
      </c>
      <c r="D182">
        <v>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f t="shared" si="9"/>
        <v>1</v>
      </c>
      <c r="R182" s="85">
        <v>0</v>
      </c>
      <c r="S182" s="85">
        <v>0</v>
      </c>
      <c r="T182">
        <v>4</v>
      </c>
      <c r="U182">
        <v>19</v>
      </c>
    </row>
    <row r="183" spans="2:21" x14ac:dyDescent="0.2">
      <c r="B183" s="9">
        <v>2008</v>
      </c>
      <c r="C183">
        <v>0</v>
      </c>
      <c r="D183">
        <v>1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f t="shared" si="9"/>
        <v>1</v>
      </c>
      <c r="R183" s="85">
        <v>0</v>
      </c>
      <c r="S183" s="85">
        <v>0</v>
      </c>
      <c r="T183">
        <v>6</v>
      </c>
      <c r="U183">
        <v>22</v>
      </c>
    </row>
    <row r="184" spans="2:21" x14ac:dyDescent="0.2">
      <c r="B184" s="9">
        <v>2009</v>
      </c>
      <c r="C184">
        <v>0</v>
      </c>
      <c r="D184">
        <v>1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f t="shared" si="9"/>
        <v>1</v>
      </c>
      <c r="R184" s="85">
        <v>0</v>
      </c>
      <c r="S184" s="85">
        <v>0</v>
      </c>
      <c r="T184">
        <v>5</v>
      </c>
      <c r="U184">
        <v>23</v>
      </c>
    </row>
    <row r="185" spans="2:21" x14ac:dyDescent="0.2">
      <c r="B185" s="9">
        <v>2010</v>
      </c>
      <c r="C185">
        <v>0</v>
      </c>
      <c r="D185">
        <v>1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f t="shared" si="9"/>
        <v>1</v>
      </c>
      <c r="R185">
        <v>0</v>
      </c>
      <c r="S185">
        <v>0</v>
      </c>
      <c r="T185">
        <v>5</v>
      </c>
      <c r="U185">
        <v>22</v>
      </c>
    </row>
    <row r="186" spans="2:21" x14ac:dyDescent="0.2">
      <c r="B186" s="9">
        <v>2011</v>
      </c>
      <c r="C186">
        <v>0</v>
      </c>
      <c r="D186">
        <v>1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f t="shared" si="9"/>
        <v>1</v>
      </c>
      <c r="R186">
        <v>0</v>
      </c>
      <c r="S186">
        <v>0</v>
      </c>
      <c r="T186">
        <v>5</v>
      </c>
      <c r="U186">
        <v>20</v>
      </c>
    </row>
    <row r="187" spans="2:21" x14ac:dyDescent="0.2">
      <c r="B187" s="9">
        <v>2012</v>
      </c>
      <c r="C187">
        <v>0</v>
      </c>
      <c r="D187">
        <v>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f t="shared" si="9"/>
        <v>1</v>
      </c>
      <c r="R187">
        <v>0</v>
      </c>
      <c r="S187">
        <v>0</v>
      </c>
      <c r="T187">
        <v>5</v>
      </c>
      <c r="U187">
        <v>23</v>
      </c>
    </row>
    <row r="188" spans="2:21" x14ac:dyDescent="0.2">
      <c r="B188" s="9">
        <v>2013</v>
      </c>
      <c r="C188">
        <v>0</v>
      </c>
      <c r="D188">
        <v>1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f t="shared" si="9"/>
        <v>1</v>
      </c>
      <c r="R188">
        <v>0</v>
      </c>
      <c r="S188">
        <v>0</v>
      </c>
      <c r="T188">
        <v>5</v>
      </c>
      <c r="U188">
        <v>23</v>
      </c>
    </row>
    <row r="189" spans="2:21" x14ac:dyDescent="0.2">
      <c r="B189" s="9">
        <v>2014</v>
      </c>
      <c r="C189">
        <v>0</v>
      </c>
      <c r="D189">
        <v>1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f t="shared" si="9"/>
        <v>1</v>
      </c>
      <c r="R189">
        <v>0</v>
      </c>
      <c r="S189">
        <v>0</v>
      </c>
      <c r="T189">
        <v>4</v>
      </c>
      <c r="U189">
        <v>19</v>
      </c>
    </row>
    <row r="190" spans="2:21" x14ac:dyDescent="0.2">
      <c r="B190" s="9">
        <v>2015</v>
      </c>
      <c r="C190">
        <v>0</v>
      </c>
      <c r="D190">
        <v>1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f t="shared" si="9"/>
        <v>1</v>
      </c>
      <c r="R190">
        <v>0</v>
      </c>
      <c r="S190">
        <v>0</v>
      </c>
      <c r="T190">
        <v>4</v>
      </c>
      <c r="U190">
        <v>19</v>
      </c>
    </row>
    <row r="191" spans="2:21" x14ac:dyDescent="0.2">
      <c r="B191" s="9">
        <v>2016</v>
      </c>
      <c r="C191">
        <v>0</v>
      </c>
      <c r="D191">
        <v>1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f t="shared" si="9"/>
        <v>1</v>
      </c>
      <c r="R191">
        <v>0</v>
      </c>
      <c r="S191">
        <v>0</v>
      </c>
      <c r="T191">
        <v>4</v>
      </c>
      <c r="U191" s="29">
        <v>21</v>
      </c>
    </row>
    <row r="192" spans="2:21" x14ac:dyDescent="0.2">
      <c r="B192" s="9">
        <v>2017</v>
      </c>
      <c r="C192">
        <v>0</v>
      </c>
      <c r="D192">
        <v>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f t="shared" si="9"/>
        <v>1</v>
      </c>
      <c r="R192">
        <v>0</v>
      </c>
      <c r="S192">
        <v>0</v>
      </c>
      <c r="T192">
        <v>4</v>
      </c>
      <c r="U192">
        <v>20</v>
      </c>
    </row>
    <row r="194" spans="2:21" x14ac:dyDescent="0.2">
      <c r="B194" s="9" t="s">
        <v>89</v>
      </c>
    </row>
    <row r="195" spans="2:21" x14ac:dyDescent="0.2">
      <c r="C195" t="s">
        <v>77</v>
      </c>
      <c r="D195" t="s">
        <v>65</v>
      </c>
      <c r="E195" t="s">
        <v>66</v>
      </c>
      <c r="F195" t="s">
        <v>68</v>
      </c>
      <c r="G195" t="s">
        <v>69</v>
      </c>
      <c r="H195" t="s">
        <v>70</v>
      </c>
      <c r="I195" t="s">
        <v>72</v>
      </c>
      <c r="J195" t="s">
        <v>176</v>
      </c>
      <c r="K195" s="9" t="s">
        <v>1</v>
      </c>
      <c r="L195" s="85" t="s">
        <v>177</v>
      </c>
      <c r="M195" t="s">
        <v>73</v>
      </c>
      <c r="N195" t="s">
        <v>74</v>
      </c>
      <c r="O195" t="s">
        <v>75</v>
      </c>
      <c r="P195" t="s">
        <v>76</v>
      </c>
      <c r="Q195" s="9" t="s">
        <v>79</v>
      </c>
      <c r="R195" s="85" t="s">
        <v>67</v>
      </c>
      <c r="S195" s="85" t="s">
        <v>71</v>
      </c>
      <c r="T195" s="9" t="s">
        <v>78</v>
      </c>
      <c r="U195" s="9" t="s">
        <v>95</v>
      </c>
    </row>
    <row r="196" spans="2:21" x14ac:dyDescent="0.2">
      <c r="B196" s="9">
        <v>2000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1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f t="shared" ref="Q196:Q213" si="10">SUM(C196:P196)</f>
        <v>1</v>
      </c>
      <c r="R196" s="85">
        <v>0</v>
      </c>
      <c r="S196" s="85">
        <v>0</v>
      </c>
      <c r="T196">
        <v>2</v>
      </c>
      <c r="U196">
        <v>4</v>
      </c>
    </row>
    <row r="197" spans="2:21" x14ac:dyDescent="0.2">
      <c r="B197" s="9">
        <v>2001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1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f t="shared" si="10"/>
        <v>1</v>
      </c>
      <c r="R197">
        <v>0</v>
      </c>
      <c r="S197">
        <v>0</v>
      </c>
      <c r="T197">
        <v>2</v>
      </c>
      <c r="U197">
        <v>6</v>
      </c>
    </row>
    <row r="198" spans="2:21" x14ac:dyDescent="0.2">
      <c r="B198" s="9">
        <v>2002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1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f t="shared" si="10"/>
        <v>1</v>
      </c>
      <c r="R198">
        <v>0</v>
      </c>
      <c r="S198">
        <v>0</v>
      </c>
      <c r="T198">
        <v>2</v>
      </c>
      <c r="U198">
        <v>6</v>
      </c>
    </row>
    <row r="199" spans="2:21" x14ac:dyDescent="0.2">
      <c r="B199" s="9">
        <v>2003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1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f t="shared" si="10"/>
        <v>1</v>
      </c>
      <c r="R199">
        <v>0</v>
      </c>
      <c r="S199">
        <v>0</v>
      </c>
      <c r="T199">
        <v>2</v>
      </c>
      <c r="U199">
        <v>6</v>
      </c>
    </row>
    <row r="200" spans="2:21" x14ac:dyDescent="0.2">
      <c r="B200" s="9">
        <v>2004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1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f t="shared" si="10"/>
        <v>1</v>
      </c>
      <c r="R200">
        <v>0</v>
      </c>
      <c r="S200">
        <v>0</v>
      </c>
      <c r="T200">
        <v>2</v>
      </c>
      <c r="U200">
        <v>7</v>
      </c>
    </row>
    <row r="201" spans="2:21" x14ac:dyDescent="0.2">
      <c r="B201" s="9">
        <v>2005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1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f t="shared" si="10"/>
        <v>1</v>
      </c>
      <c r="R201">
        <v>0</v>
      </c>
      <c r="S201">
        <v>0</v>
      </c>
      <c r="T201">
        <v>2</v>
      </c>
      <c r="U201">
        <v>7</v>
      </c>
    </row>
    <row r="202" spans="2:21" x14ac:dyDescent="0.2">
      <c r="B202" s="9">
        <v>2006</v>
      </c>
      <c r="C202">
        <v>0</v>
      </c>
      <c r="D202">
        <v>0</v>
      </c>
      <c r="E202">
        <v>0</v>
      </c>
      <c r="F202">
        <v>1</v>
      </c>
      <c r="G202">
        <v>0</v>
      </c>
      <c r="H202">
        <v>0</v>
      </c>
      <c r="I202">
        <v>0</v>
      </c>
      <c r="J202">
        <v>1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f t="shared" si="10"/>
        <v>2</v>
      </c>
      <c r="R202">
        <v>0</v>
      </c>
      <c r="S202">
        <v>0</v>
      </c>
      <c r="T202">
        <v>3</v>
      </c>
      <c r="U202">
        <v>8</v>
      </c>
    </row>
    <row r="203" spans="2:21" x14ac:dyDescent="0.2">
      <c r="B203" s="9">
        <v>2007</v>
      </c>
      <c r="C203">
        <v>0</v>
      </c>
      <c r="D203">
        <v>0</v>
      </c>
      <c r="E203">
        <v>0</v>
      </c>
      <c r="F203">
        <v>1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f t="shared" si="10"/>
        <v>1</v>
      </c>
      <c r="R203">
        <v>0</v>
      </c>
      <c r="S203">
        <v>0</v>
      </c>
      <c r="T203">
        <v>2</v>
      </c>
      <c r="U203">
        <v>7</v>
      </c>
    </row>
    <row r="204" spans="2:21" x14ac:dyDescent="0.2">
      <c r="B204" s="9">
        <v>2008</v>
      </c>
      <c r="C204">
        <v>0</v>
      </c>
      <c r="D204">
        <v>0</v>
      </c>
      <c r="E204">
        <v>0</v>
      </c>
      <c r="F204">
        <v>1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f t="shared" si="10"/>
        <v>1</v>
      </c>
      <c r="R204">
        <v>0</v>
      </c>
      <c r="S204">
        <v>0</v>
      </c>
      <c r="T204">
        <v>2</v>
      </c>
      <c r="U204">
        <v>6</v>
      </c>
    </row>
    <row r="205" spans="2:21" x14ac:dyDescent="0.2">
      <c r="B205" s="9">
        <v>2009</v>
      </c>
      <c r="C205">
        <v>0</v>
      </c>
      <c r="D205">
        <v>0</v>
      </c>
      <c r="E205">
        <v>0</v>
      </c>
      <c r="F205">
        <v>1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f t="shared" si="10"/>
        <v>1</v>
      </c>
      <c r="R205">
        <v>0</v>
      </c>
      <c r="S205">
        <v>0</v>
      </c>
      <c r="T205">
        <v>2</v>
      </c>
      <c r="U205">
        <v>6</v>
      </c>
    </row>
    <row r="206" spans="2:21" x14ac:dyDescent="0.2">
      <c r="B206" s="9">
        <v>2010</v>
      </c>
      <c r="C206">
        <v>0</v>
      </c>
      <c r="D206">
        <v>0</v>
      </c>
      <c r="E206">
        <v>0</v>
      </c>
      <c r="F206">
        <v>1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f t="shared" si="10"/>
        <v>1</v>
      </c>
      <c r="R206">
        <v>0</v>
      </c>
      <c r="S206">
        <v>0</v>
      </c>
      <c r="T206">
        <v>2</v>
      </c>
      <c r="U206">
        <v>7</v>
      </c>
    </row>
    <row r="207" spans="2:21" x14ac:dyDescent="0.2">
      <c r="B207" s="9">
        <v>2011</v>
      </c>
      <c r="C207">
        <v>0</v>
      </c>
      <c r="D207">
        <v>0</v>
      </c>
      <c r="E207">
        <v>0</v>
      </c>
      <c r="F207">
        <v>1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f t="shared" si="10"/>
        <v>1</v>
      </c>
      <c r="R207">
        <v>0</v>
      </c>
      <c r="S207">
        <v>0</v>
      </c>
      <c r="T207">
        <v>2</v>
      </c>
      <c r="U207">
        <v>7</v>
      </c>
    </row>
    <row r="208" spans="2:21" x14ac:dyDescent="0.2">
      <c r="B208" s="9">
        <v>2012</v>
      </c>
      <c r="C208">
        <v>0</v>
      </c>
      <c r="D208">
        <v>0</v>
      </c>
      <c r="E208">
        <v>0</v>
      </c>
      <c r="F208">
        <v>1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f t="shared" si="10"/>
        <v>1</v>
      </c>
      <c r="R208">
        <v>0</v>
      </c>
      <c r="S208">
        <v>0</v>
      </c>
      <c r="T208">
        <v>2</v>
      </c>
      <c r="U208">
        <v>8</v>
      </c>
    </row>
    <row r="209" spans="2:21" x14ac:dyDescent="0.2">
      <c r="B209" s="9">
        <v>2013</v>
      </c>
      <c r="C209">
        <v>0</v>
      </c>
      <c r="D209">
        <v>0</v>
      </c>
      <c r="E209">
        <v>0</v>
      </c>
      <c r="F209">
        <v>1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f t="shared" si="10"/>
        <v>1</v>
      </c>
      <c r="R209">
        <v>0</v>
      </c>
      <c r="S209">
        <v>0</v>
      </c>
      <c r="T209">
        <v>2</v>
      </c>
      <c r="U209">
        <v>8</v>
      </c>
    </row>
    <row r="210" spans="2:21" x14ac:dyDescent="0.2">
      <c r="B210" s="9">
        <v>2014</v>
      </c>
      <c r="C210">
        <v>0</v>
      </c>
      <c r="D210">
        <v>0</v>
      </c>
      <c r="E210">
        <v>0</v>
      </c>
      <c r="F210">
        <v>1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f t="shared" si="10"/>
        <v>1</v>
      </c>
      <c r="R210">
        <v>0</v>
      </c>
      <c r="S210">
        <v>0</v>
      </c>
      <c r="T210">
        <v>2</v>
      </c>
      <c r="U210">
        <v>7</v>
      </c>
    </row>
    <row r="211" spans="2:21" x14ac:dyDescent="0.2">
      <c r="B211" s="9">
        <v>2015</v>
      </c>
      <c r="C211">
        <v>1</v>
      </c>
      <c r="D211">
        <v>0</v>
      </c>
      <c r="E211">
        <v>0</v>
      </c>
      <c r="F211">
        <v>1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f t="shared" si="10"/>
        <v>2</v>
      </c>
      <c r="R211">
        <v>0</v>
      </c>
      <c r="S211">
        <v>0</v>
      </c>
      <c r="T211">
        <v>3</v>
      </c>
      <c r="U211">
        <v>8</v>
      </c>
    </row>
    <row r="212" spans="2:21" x14ac:dyDescent="0.2">
      <c r="B212" s="9">
        <v>2016</v>
      </c>
      <c r="C212">
        <v>1</v>
      </c>
      <c r="D212">
        <v>0</v>
      </c>
      <c r="E212">
        <v>0</v>
      </c>
      <c r="F212">
        <v>1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f t="shared" si="10"/>
        <v>2</v>
      </c>
      <c r="R212">
        <v>0</v>
      </c>
      <c r="S212">
        <v>0</v>
      </c>
      <c r="T212">
        <v>3</v>
      </c>
      <c r="U212" s="29">
        <v>8</v>
      </c>
    </row>
    <row r="213" spans="2:21" x14ac:dyDescent="0.2">
      <c r="B213" s="9">
        <v>2017</v>
      </c>
      <c r="C213">
        <v>1</v>
      </c>
      <c r="D213">
        <v>0</v>
      </c>
      <c r="E213">
        <v>0</v>
      </c>
      <c r="F213">
        <v>1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f t="shared" si="10"/>
        <v>2</v>
      </c>
      <c r="R213">
        <v>0</v>
      </c>
      <c r="S213">
        <v>0</v>
      </c>
      <c r="T213">
        <v>3</v>
      </c>
      <c r="U213">
        <v>8</v>
      </c>
    </row>
    <row r="215" spans="2:21" x14ac:dyDescent="0.2">
      <c r="B215" s="9" t="s">
        <v>218</v>
      </c>
    </row>
    <row r="216" spans="2:21" x14ac:dyDescent="0.2">
      <c r="C216" t="s">
        <v>77</v>
      </c>
      <c r="D216" t="s">
        <v>65</v>
      </c>
      <c r="E216" t="s">
        <v>66</v>
      </c>
      <c r="F216" t="s">
        <v>68</v>
      </c>
      <c r="G216" t="s">
        <v>69</v>
      </c>
      <c r="H216" t="s">
        <v>70</v>
      </c>
      <c r="I216" t="s">
        <v>72</v>
      </c>
      <c r="J216" t="s">
        <v>176</v>
      </c>
      <c r="K216" s="9" t="s">
        <v>1</v>
      </c>
      <c r="L216" s="85" t="s">
        <v>177</v>
      </c>
      <c r="M216" t="s">
        <v>73</v>
      </c>
      <c r="N216" t="s">
        <v>74</v>
      </c>
      <c r="O216" t="s">
        <v>75</v>
      </c>
      <c r="P216" t="s">
        <v>76</v>
      </c>
      <c r="Q216" s="9" t="s">
        <v>79</v>
      </c>
      <c r="R216" s="85" t="s">
        <v>67</v>
      </c>
      <c r="S216" s="85" t="s">
        <v>71</v>
      </c>
      <c r="T216" s="9" t="s">
        <v>78</v>
      </c>
      <c r="U216" s="9" t="s">
        <v>95</v>
      </c>
    </row>
    <row r="217" spans="2:21" x14ac:dyDescent="0.2">
      <c r="B217" s="9">
        <v>2000</v>
      </c>
      <c r="Q217">
        <f t="shared" ref="Q217:Q234" si="11">SUM(C217:P217)</f>
        <v>0</v>
      </c>
      <c r="R217" s="85"/>
      <c r="S217" s="85"/>
      <c r="T217">
        <v>0</v>
      </c>
      <c r="U217">
        <v>0</v>
      </c>
    </row>
    <row r="218" spans="2:21" x14ac:dyDescent="0.2">
      <c r="B218" s="9">
        <v>2001</v>
      </c>
      <c r="Q218">
        <f t="shared" si="11"/>
        <v>0</v>
      </c>
      <c r="R218" s="85"/>
      <c r="S218" s="85"/>
      <c r="T218">
        <v>0</v>
      </c>
      <c r="U218">
        <v>0</v>
      </c>
    </row>
    <row r="219" spans="2:21" x14ac:dyDescent="0.2">
      <c r="B219" s="9">
        <v>2002</v>
      </c>
      <c r="Q219">
        <f t="shared" si="11"/>
        <v>0</v>
      </c>
      <c r="R219" s="85"/>
      <c r="S219" s="85"/>
      <c r="T219">
        <v>0</v>
      </c>
      <c r="U219">
        <v>0</v>
      </c>
    </row>
    <row r="220" spans="2:21" x14ac:dyDescent="0.2">
      <c r="B220" s="9">
        <v>2003</v>
      </c>
      <c r="Q220">
        <f t="shared" si="11"/>
        <v>0</v>
      </c>
      <c r="R220" s="85"/>
      <c r="S220" s="85"/>
      <c r="T220">
        <v>0</v>
      </c>
      <c r="U220">
        <v>0</v>
      </c>
    </row>
    <row r="221" spans="2:21" x14ac:dyDescent="0.2">
      <c r="B221" s="9">
        <v>2004</v>
      </c>
      <c r="Q221">
        <f t="shared" si="11"/>
        <v>0</v>
      </c>
      <c r="R221" s="85"/>
      <c r="S221" s="85"/>
      <c r="T221">
        <v>0</v>
      </c>
      <c r="U221">
        <v>0</v>
      </c>
    </row>
    <row r="222" spans="2:21" x14ac:dyDescent="0.2">
      <c r="B222" s="9">
        <v>2005</v>
      </c>
      <c r="Q222">
        <f t="shared" si="11"/>
        <v>0</v>
      </c>
      <c r="R222" s="85"/>
      <c r="S222" s="85"/>
      <c r="T222">
        <v>0</v>
      </c>
      <c r="U222">
        <v>0</v>
      </c>
    </row>
    <row r="223" spans="2:21" x14ac:dyDescent="0.2">
      <c r="B223" s="9">
        <v>2006</v>
      </c>
      <c r="C223">
        <v>2</v>
      </c>
      <c r="D223">
        <v>1</v>
      </c>
      <c r="E223">
        <v>0</v>
      </c>
      <c r="F223">
        <v>4</v>
      </c>
      <c r="G223">
        <v>2</v>
      </c>
      <c r="H223">
        <v>3</v>
      </c>
      <c r="I223">
        <v>2</v>
      </c>
      <c r="J223">
        <v>21</v>
      </c>
      <c r="K223">
        <v>51</v>
      </c>
      <c r="L223">
        <v>6</v>
      </c>
      <c r="M223">
        <v>3</v>
      </c>
      <c r="N223">
        <v>0</v>
      </c>
      <c r="O223">
        <v>0</v>
      </c>
      <c r="P223">
        <v>26</v>
      </c>
      <c r="Q223">
        <f t="shared" si="11"/>
        <v>121</v>
      </c>
      <c r="R223" s="85">
        <v>5</v>
      </c>
      <c r="S223" s="85">
        <v>4</v>
      </c>
      <c r="T223">
        <v>294</v>
      </c>
      <c r="U223">
        <v>1551</v>
      </c>
    </row>
    <row r="224" spans="2:21" x14ac:dyDescent="0.2">
      <c r="B224" s="9">
        <v>2007</v>
      </c>
      <c r="C224">
        <v>2</v>
      </c>
      <c r="D224">
        <v>1</v>
      </c>
      <c r="E224">
        <v>0</v>
      </c>
      <c r="F224">
        <v>4</v>
      </c>
      <c r="G224">
        <v>2</v>
      </c>
      <c r="H224">
        <v>5</v>
      </c>
      <c r="I224">
        <v>1</v>
      </c>
      <c r="J224">
        <v>21</v>
      </c>
      <c r="K224">
        <v>48</v>
      </c>
      <c r="L224">
        <v>6</v>
      </c>
      <c r="M224">
        <v>3</v>
      </c>
      <c r="N224">
        <v>0</v>
      </c>
      <c r="O224">
        <v>0</v>
      </c>
      <c r="P224">
        <v>24</v>
      </c>
      <c r="Q224">
        <f t="shared" si="11"/>
        <v>117</v>
      </c>
      <c r="R224" s="85">
        <v>5</v>
      </c>
      <c r="S224" s="85">
        <v>3</v>
      </c>
      <c r="T224">
        <v>286</v>
      </c>
      <c r="U224">
        <v>1548</v>
      </c>
    </row>
    <row r="225" spans="2:21" x14ac:dyDescent="0.2">
      <c r="B225" s="9">
        <v>2008</v>
      </c>
      <c r="C225">
        <v>2</v>
      </c>
      <c r="D225">
        <v>1</v>
      </c>
      <c r="E225">
        <v>0</v>
      </c>
      <c r="F225">
        <v>5</v>
      </c>
      <c r="G225">
        <v>2</v>
      </c>
      <c r="H225">
        <v>4</v>
      </c>
      <c r="I225">
        <v>1</v>
      </c>
      <c r="J225">
        <v>20</v>
      </c>
      <c r="K225">
        <v>45</v>
      </c>
      <c r="L225">
        <v>6</v>
      </c>
      <c r="M225">
        <v>3</v>
      </c>
      <c r="N225">
        <v>0</v>
      </c>
      <c r="O225">
        <v>0</v>
      </c>
      <c r="P225">
        <v>23</v>
      </c>
      <c r="Q225">
        <f t="shared" si="11"/>
        <v>112</v>
      </c>
      <c r="R225" s="85">
        <v>5</v>
      </c>
      <c r="S225" s="85">
        <v>2</v>
      </c>
      <c r="T225">
        <v>275</v>
      </c>
      <c r="U225">
        <v>1532</v>
      </c>
    </row>
    <row r="226" spans="2:21" x14ac:dyDescent="0.2">
      <c r="B226" s="9">
        <v>2009</v>
      </c>
      <c r="C226">
        <v>2</v>
      </c>
      <c r="D226">
        <v>1</v>
      </c>
      <c r="E226">
        <v>0</v>
      </c>
      <c r="F226">
        <v>5</v>
      </c>
      <c r="G226">
        <v>2</v>
      </c>
      <c r="H226">
        <v>4</v>
      </c>
      <c r="I226">
        <v>1</v>
      </c>
      <c r="J226">
        <v>20</v>
      </c>
      <c r="K226">
        <v>44</v>
      </c>
      <c r="L226">
        <v>6</v>
      </c>
      <c r="M226">
        <v>3</v>
      </c>
      <c r="N226">
        <v>0</v>
      </c>
      <c r="O226">
        <v>0</v>
      </c>
      <c r="P226">
        <v>23</v>
      </c>
      <c r="Q226">
        <f t="shared" si="11"/>
        <v>111</v>
      </c>
      <c r="R226" s="85">
        <v>5</v>
      </c>
      <c r="S226" s="85">
        <v>2</v>
      </c>
      <c r="T226">
        <v>275</v>
      </c>
      <c r="U226">
        <v>1537</v>
      </c>
    </row>
    <row r="227" spans="2:21" x14ac:dyDescent="0.2">
      <c r="B227" s="9">
        <v>2010</v>
      </c>
      <c r="C227">
        <v>2</v>
      </c>
      <c r="D227">
        <v>1</v>
      </c>
      <c r="E227">
        <v>0</v>
      </c>
      <c r="F227">
        <v>5</v>
      </c>
      <c r="G227">
        <v>2</v>
      </c>
      <c r="H227">
        <v>4</v>
      </c>
      <c r="I227">
        <v>1</v>
      </c>
      <c r="J227">
        <v>20</v>
      </c>
      <c r="K227">
        <v>47</v>
      </c>
      <c r="L227">
        <v>6</v>
      </c>
      <c r="M227">
        <v>3</v>
      </c>
      <c r="N227">
        <v>1</v>
      </c>
      <c r="O227">
        <v>0</v>
      </c>
      <c r="P227">
        <v>23</v>
      </c>
      <c r="Q227">
        <f t="shared" si="11"/>
        <v>115</v>
      </c>
      <c r="R227">
        <v>5</v>
      </c>
      <c r="S227">
        <v>2</v>
      </c>
      <c r="T227">
        <v>280</v>
      </c>
      <c r="U227">
        <v>1561</v>
      </c>
    </row>
    <row r="228" spans="2:21" x14ac:dyDescent="0.2">
      <c r="B228" s="9">
        <v>2011</v>
      </c>
      <c r="C228">
        <v>3</v>
      </c>
      <c r="D228">
        <v>1</v>
      </c>
      <c r="E228">
        <v>0</v>
      </c>
      <c r="F228">
        <v>4</v>
      </c>
      <c r="G228">
        <v>2</v>
      </c>
      <c r="H228">
        <v>4</v>
      </c>
      <c r="I228">
        <v>1</v>
      </c>
      <c r="J228">
        <v>20</v>
      </c>
      <c r="K228">
        <v>50</v>
      </c>
      <c r="L228">
        <v>6</v>
      </c>
      <c r="M228">
        <v>3</v>
      </c>
      <c r="N228">
        <v>1</v>
      </c>
      <c r="O228">
        <v>0</v>
      </c>
      <c r="P228">
        <v>23</v>
      </c>
      <c r="Q228">
        <f t="shared" si="11"/>
        <v>118</v>
      </c>
      <c r="R228">
        <v>5</v>
      </c>
      <c r="S228">
        <v>2</v>
      </c>
      <c r="T228">
        <v>291</v>
      </c>
      <c r="U228">
        <v>1571</v>
      </c>
    </row>
    <row r="229" spans="2:21" x14ac:dyDescent="0.2">
      <c r="B229" s="9">
        <v>2012</v>
      </c>
      <c r="C229">
        <v>3</v>
      </c>
      <c r="D229">
        <v>1</v>
      </c>
      <c r="E229">
        <v>0</v>
      </c>
      <c r="F229">
        <v>4</v>
      </c>
      <c r="G229">
        <v>2</v>
      </c>
      <c r="H229">
        <v>3</v>
      </c>
      <c r="I229">
        <v>1</v>
      </c>
      <c r="J229">
        <v>20</v>
      </c>
      <c r="K229">
        <v>58</v>
      </c>
      <c r="L229">
        <v>6</v>
      </c>
      <c r="M229">
        <v>3</v>
      </c>
      <c r="N229">
        <v>1</v>
      </c>
      <c r="O229">
        <v>0</v>
      </c>
      <c r="P229">
        <v>22</v>
      </c>
      <c r="Q229">
        <f t="shared" si="11"/>
        <v>124</v>
      </c>
      <c r="R229">
        <v>5</v>
      </c>
      <c r="S229">
        <v>2</v>
      </c>
      <c r="T229">
        <v>291</v>
      </c>
      <c r="U229">
        <v>1508</v>
      </c>
    </row>
    <row r="230" spans="2:21" x14ac:dyDescent="0.2">
      <c r="B230" s="9">
        <v>2013</v>
      </c>
      <c r="C230">
        <f>C251+C272</f>
        <v>2</v>
      </c>
      <c r="D230">
        <v>1</v>
      </c>
      <c r="E230">
        <v>0</v>
      </c>
      <c r="F230">
        <v>1</v>
      </c>
      <c r="G230">
        <v>0</v>
      </c>
      <c r="H230">
        <v>2</v>
      </c>
      <c r="I230">
        <v>0</v>
      </c>
      <c r="J230">
        <v>11</v>
      </c>
      <c r="K230">
        <v>47</v>
      </c>
      <c r="L230">
        <v>2</v>
      </c>
      <c r="M230">
        <v>1</v>
      </c>
      <c r="N230">
        <v>0</v>
      </c>
      <c r="O230">
        <v>0</v>
      </c>
      <c r="P230">
        <v>17</v>
      </c>
      <c r="Q230">
        <f t="shared" si="11"/>
        <v>84</v>
      </c>
      <c r="R230">
        <v>3</v>
      </c>
      <c r="S230">
        <v>2</v>
      </c>
      <c r="T230">
        <v>189</v>
      </c>
      <c r="U230">
        <v>894</v>
      </c>
    </row>
    <row r="231" spans="2:21" x14ac:dyDescent="0.2">
      <c r="B231" s="9">
        <v>2014</v>
      </c>
      <c r="C231">
        <v>1</v>
      </c>
      <c r="D231">
        <v>1</v>
      </c>
      <c r="E231">
        <v>0</v>
      </c>
      <c r="F231">
        <v>1</v>
      </c>
      <c r="G231">
        <v>0</v>
      </c>
      <c r="H231">
        <v>2</v>
      </c>
      <c r="I231">
        <v>0</v>
      </c>
      <c r="J231">
        <v>11</v>
      </c>
      <c r="K231">
        <v>48</v>
      </c>
      <c r="L231">
        <v>2</v>
      </c>
      <c r="M231">
        <v>1</v>
      </c>
      <c r="N231">
        <v>1</v>
      </c>
      <c r="O231">
        <v>0</v>
      </c>
      <c r="P231">
        <v>18</v>
      </c>
      <c r="Q231">
        <f t="shared" si="11"/>
        <v>86</v>
      </c>
      <c r="R231">
        <v>3</v>
      </c>
      <c r="S231">
        <v>2</v>
      </c>
      <c r="T231">
        <v>192</v>
      </c>
      <c r="U231">
        <v>878</v>
      </c>
    </row>
    <row r="232" spans="2:21" x14ac:dyDescent="0.2">
      <c r="B232" s="9">
        <v>2015</v>
      </c>
      <c r="C232">
        <v>2</v>
      </c>
      <c r="D232">
        <v>1</v>
      </c>
      <c r="E232">
        <v>0</v>
      </c>
      <c r="F232">
        <v>4</v>
      </c>
      <c r="G232">
        <v>2</v>
      </c>
      <c r="H232">
        <v>4</v>
      </c>
      <c r="I232">
        <v>1</v>
      </c>
      <c r="J232">
        <v>19</v>
      </c>
      <c r="K232">
        <v>68</v>
      </c>
      <c r="L232">
        <v>4</v>
      </c>
      <c r="M232">
        <v>3</v>
      </c>
      <c r="N232">
        <v>2</v>
      </c>
      <c r="O232">
        <v>0</v>
      </c>
      <c r="P232">
        <v>22</v>
      </c>
      <c r="Q232">
        <f t="shared" si="11"/>
        <v>132</v>
      </c>
      <c r="R232">
        <v>5</v>
      </c>
      <c r="S232">
        <v>2</v>
      </c>
      <c r="T232">
        <v>315</v>
      </c>
      <c r="U232">
        <v>1549</v>
      </c>
    </row>
    <row r="233" spans="2:21" x14ac:dyDescent="0.2">
      <c r="B233" s="9">
        <v>2016</v>
      </c>
      <c r="C233">
        <v>2</v>
      </c>
      <c r="D233">
        <v>1</v>
      </c>
      <c r="E233">
        <v>0</v>
      </c>
      <c r="F233">
        <v>4</v>
      </c>
      <c r="G233">
        <v>2</v>
      </c>
      <c r="H233">
        <v>4</v>
      </c>
      <c r="I233">
        <v>1</v>
      </c>
      <c r="J233">
        <v>19</v>
      </c>
      <c r="K233">
        <v>73</v>
      </c>
      <c r="L233">
        <v>4</v>
      </c>
      <c r="M233">
        <v>3</v>
      </c>
      <c r="N233">
        <v>3</v>
      </c>
      <c r="O233">
        <v>0</v>
      </c>
      <c r="P233">
        <v>22</v>
      </c>
      <c r="Q233">
        <f t="shared" si="11"/>
        <v>138</v>
      </c>
      <c r="R233">
        <v>6</v>
      </c>
      <c r="S233">
        <v>2</v>
      </c>
      <c r="T233">
        <v>323</v>
      </c>
      <c r="U233" s="29">
        <v>1571</v>
      </c>
    </row>
    <row r="234" spans="2:21" x14ac:dyDescent="0.2">
      <c r="B234" s="9">
        <v>2017</v>
      </c>
      <c r="C234">
        <v>1</v>
      </c>
      <c r="D234">
        <v>1</v>
      </c>
      <c r="E234">
        <v>0</v>
      </c>
      <c r="F234">
        <v>1</v>
      </c>
      <c r="G234">
        <v>0</v>
      </c>
      <c r="H234">
        <v>2</v>
      </c>
      <c r="I234">
        <v>0</v>
      </c>
      <c r="J234">
        <v>11</v>
      </c>
      <c r="K234">
        <v>61</v>
      </c>
      <c r="L234">
        <v>2</v>
      </c>
      <c r="M234">
        <v>1</v>
      </c>
      <c r="N234">
        <v>2</v>
      </c>
      <c r="O234">
        <v>0</v>
      </c>
      <c r="P234">
        <v>17</v>
      </c>
      <c r="Q234">
        <f t="shared" si="11"/>
        <v>99</v>
      </c>
      <c r="R234">
        <v>3</v>
      </c>
      <c r="S234">
        <v>2</v>
      </c>
      <c r="T234">
        <v>211</v>
      </c>
      <c r="U234">
        <v>887</v>
      </c>
    </row>
    <row r="236" spans="2:21" x14ac:dyDescent="0.2">
      <c r="B236" s="9" t="s">
        <v>213</v>
      </c>
    </row>
    <row r="237" spans="2:21" x14ac:dyDescent="0.2">
      <c r="C237" t="s">
        <v>77</v>
      </c>
      <c r="D237" t="s">
        <v>65</v>
      </c>
      <c r="E237" t="s">
        <v>66</v>
      </c>
      <c r="F237" t="s">
        <v>68</v>
      </c>
      <c r="G237" t="s">
        <v>69</v>
      </c>
      <c r="H237" t="s">
        <v>70</v>
      </c>
      <c r="I237" t="s">
        <v>72</v>
      </c>
      <c r="J237" t="s">
        <v>176</v>
      </c>
      <c r="K237" s="9" t="s">
        <v>1</v>
      </c>
      <c r="L237" s="85" t="s">
        <v>177</v>
      </c>
      <c r="M237" t="s">
        <v>73</v>
      </c>
      <c r="N237" t="s">
        <v>74</v>
      </c>
      <c r="O237" t="s">
        <v>75</v>
      </c>
      <c r="P237" t="s">
        <v>76</v>
      </c>
      <c r="Q237" s="9" t="s">
        <v>79</v>
      </c>
      <c r="R237" s="85" t="s">
        <v>67</v>
      </c>
      <c r="S237" s="85" t="s">
        <v>71</v>
      </c>
      <c r="T237" s="9" t="s">
        <v>78</v>
      </c>
      <c r="U237" s="9" t="s">
        <v>95</v>
      </c>
    </row>
    <row r="238" spans="2:21" x14ac:dyDescent="0.2">
      <c r="B238" s="9">
        <v>2000</v>
      </c>
      <c r="C238">
        <v>2</v>
      </c>
      <c r="D238">
        <v>1</v>
      </c>
      <c r="E238">
        <v>0</v>
      </c>
      <c r="F238">
        <v>1</v>
      </c>
      <c r="G238">
        <v>1</v>
      </c>
      <c r="H238">
        <v>0</v>
      </c>
      <c r="I238">
        <v>0</v>
      </c>
      <c r="J238">
        <v>13</v>
      </c>
      <c r="K238">
        <v>19</v>
      </c>
      <c r="L238">
        <v>1</v>
      </c>
      <c r="M238">
        <v>1</v>
      </c>
      <c r="N238">
        <v>0</v>
      </c>
      <c r="O238">
        <v>0</v>
      </c>
      <c r="P238">
        <v>16</v>
      </c>
      <c r="Q238">
        <f t="shared" ref="Q238:Q248" si="12">SUM(C238:P238)</f>
        <v>55</v>
      </c>
      <c r="R238" s="85">
        <v>2</v>
      </c>
      <c r="S238" s="85">
        <v>1</v>
      </c>
      <c r="T238">
        <v>117</v>
      </c>
      <c r="U238">
        <v>448</v>
      </c>
    </row>
    <row r="239" spans="2:21" x14ac:dyDescent="0.2">
      <c r="B239" s="9">
        <v>2001</v>
      </c>
      <c r="C239">
        <v>2</v>
      </c>
      <c r="D239">
        <v>1</v>
      </c>
      <c r="E239">
        <v>0</v>
      </c>
      <c r="F239">
        <v>1</v>
      </c>
      <c r="G239">
        <v>1</v>
      </c>
      <c r="H239">
        <v>0</v>
      </c>
      <c r="I239">
        <v>0</v>
      </c>
      <c r="J239">
        <v>13</v>
      </c>
      <c r="K239">
        <v>18</v>
      </c>
      <c r="L239">
        <v>1</v>
      </c>
      <c r="M239">
        <v>1</v>
      </c>
      <c r="N239">
        <v>0</v>
      </c>
      <c r="O239">
        <v>0</v>
      </c>
      <c r="P239">
        <v>16</v>
      </c>
      <c r="Q239">
        <f t="shared" si="12"/>
        <v>54</v>
      </c>
      <c r="R239" s="85">
        <v>2</v>
      </c>
      <c r="S239" s="85">
        <v>1</v>
      </c>
      <c r="T239">
        <v>121</v>
      </c>
      <c r="U239">
        <v>456</v>
      </c>
    </row>
    <row r="240" spans="2:21" x14ac:dyDescent="0.2">
      <c r="B240" s="9">
        <v>2002</v>
      </c>
      <c r="C240">
        <v>2</v>
      </c>
      <c r="D240">
        <v>1</v>
      </c>
      <c r="E240">
        <v>0</v>
      </c>
      <c r="F240">
        <v>1</v>
      </c>
      <c r="G240">
        <v>1</v>
      </c>
      <c r="H240">
        <v>0</v>
      </c>
      <c r="I240">
        <v>0</v>
      </c>
      <c r="J240">
        <v>13</v>
      </c>
      <c r="K240">
        <v>18</v>
      </c>
      <c r="L240">
        <v>1</v>
      </c>
      <c r="M240">
        <v>1</v>
      </c>
      <c r="N240">
        <v>0</v>
      </c>
      <c r="O240">
        <v>0</v>
      </c>
      <c r="P240">
        <v>16</v>
      </c>
      <c r="Q240">
        <f t="shared" si="12"/>
        <v>54</v>
      </c>
      <c r="R240" s="85">
        <v>3</v>
      </c>
      <c r="S240" s="85">
        <v>1</v>
      </c>
      <c r="T240">
        <v>126</v>
      </c>
      <c r="U240">
        <v>492</v>
      </c>
    </row>
    <row r="241" spans="2:21" x14ac:dyDescent="0.2">
      <c r="B241" s="9">
        <v>2003</v>
      </c>
      <c r="C241">
        <v>2</v>
      </c>
      <c r="D241">
        <v>1</v>
      </c>
      <c r="E241">
        <v>0</v>
      </c>
      <c r="F241">
        <v>3</v>
      </c>
      <c r="G241">
        <v>1</v>
      </c>
      <c r="H241">
        <v>0</v>
      </c>
      <c r="I241">
        <v>0</v>
      </c>
      <c r="J241">
        <v>14</v>
      </c>
      <c r="K241">
        <v>17</v>
      </c>
      <c r="L241">
        <v>1</v>
      </c>
      <c r="M241">
        <v>2</v>
      </c>
      <c r="N241">
        <v>0</v>
      </c>
      <c r="O241">
        <v>0</v>
      </c>
      <c r="P241">
        <v>16</v>
      </c>
      <c r="Q241">
        <f t="shared" si="12"/>
        <v>57</v>
      </c>
      <c r="R241" s="85">
        <v>3</v>
      </c>
      <c r="S241" s="85">
        <v>1</v>
      </c>
      <c r="T241">
        <v>129</v>
      </c>
      <c r="U241">
        <v>518</v>
      </c>
    </row>
    <row r="242" spans="2:21" x14ac:dyDescent="0.2">
      <c r="B242" s="9">
        <v>2004</v>
      </c>
      <c r="C242">
        <v>2</v>
      </c>
      <c r="D242">
        <v>1</v>
      </c>
      <c r="E242">
        <v>0</v>
      </c>
      <c r="F242">
        <v>3</v>
      </c>
      <c r="G242">
        <v>1</v>
      </c>
      <c r="H242">
        <v>0</v>
      </c>
      <c r="I242">
        <v>0</v>
      </c>
      <c r="J242">
        <v>14</v>
      </c>
      <c r="K242">
        <v>16</v>
      </c>
      <c r="L242">
        <v>1</v>
      </c>
      <c r="M242">
        <v>2</v>
      </c>
      <c r="N242">
        <v>0</v>
      </c>
      <c r="O242">
        <v>0</v>
      </c>
      <c r="P242">
        <v>17</v>
      </c>
      <c r="Q242">
        <f t="shared" si="12"/>
        <v>57</v>
      </c>
      <c r="R242" s="85">
        <v>3</v>
      </c>
      <c r="S242" s="85">
        <v>1</v>
      </c>
      <c r="T242">
        <v>132</v>
      </c>
      <c r="U242">
        <v>519</v>
      </c>
    </row>
    <row r="243" spans="2:21" x14ac:dyDescent="0.2">
      <c r="B243" s="9">
        <v>2005</v>
      </c>
      <c r="C243">
        <v>2</v>
      </c>
      <c r="D243">
        <v>1</v>
      </c>
      <c r="E243">
        <v>0</v>
      </c>
      <c r="F243">
        <v>2</v>
      </c>
      <c r="G243">
        <v>1</v>
      </c>
      <c r="H243">
        <v>0</v>
      </c>
      <c r="I243">
        <v>0</v>
      </c>
      <c r="J243">
        <v>14</v>
      </c>
      <c r="K243">
        <v>17</v>
      </c>
      <c r="L243">
        <v>1</v>
      </c>
      <c r="M243">
        <v>2</v>
      </c>
      <c r="N243">
        <v>0</v>
      </c>
      <c r="O243">
        <v>0</v>
      </c>
      <c r="P243">
        <v>16</v>
      </c>
      <c r="Q243">
        <f t="shared" si="12"/>
        <v>56</v>
      </c>
      <c r="R243" s="85">
        <v>3</v>
      </c>
      <c r="S243" s="85">
        <v>1</v>
      </c>
      <c r="T243">
        <v>135</v>
      </c>
      <c r="U243">
        <v>525</v>
      </c>
    </row>
    <row r="244" spans="2:21" x14ac:dyDescent="0.2">
      <c r="B244" s="9">
        <v>2006</v>
      </c>
      <c r="Q244">
        <f t="shared" si="12"/>
        <v>0</v>
      </c>
      <c r="R244" s="85"/>
      <c r="S244" s="85"/>
      <c r="T244">
        <v>0</v>
      </c>
      <c r="U244">
        <v>0</v>
      </c>
    </row>
    <row r="245" spans="2:21" x14ac:dyDescent="0.2">
      <c r="B245" s="9">
        <v>2007</v>
      </c>
      <c r="Q245">
        <f t="shared" si="12"/>
        <v>0</v>
      </c>
      <c r="R245" s="85"/>
      <c r="S245" s="85"/>
      <c r="T245">
        <v>0</v>
      </c>
      <c r="U245">
        <v>0</v>
      </c>
    </row>
    <row r="246" spans="2:21" x14ac:dyDescent="0.2">
      <c r="B246" s="9">
        <v>2008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f t="shared" si="12"/>
        <v>0</v>
      </c>
      <c r="R246" s="85">
        <v>0</v>
      </c>
      <c r="S246" s="85">
        <v>0</v>
      </c>
      <c r="T246">
        <v>0</v>
      </c>
      <c r="U246">
        <v>0</v>
      </c>
    </row>
    <row r="247" spans="2:21" x14ac:dyDescent="0.2">
      <c r="B247" s="9">
        <v>2009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f t="shared" si="12"/>
        <v>0</v>
      </c>
      <c r="R247" s="85">
        <v>0</v>
      </c>
      <c r="S247" s="85">
        <v>0</v>
      </c>
      <c r="T247">
        <v>0</v>
      </c>
      <c r="U247">
        <v>0</v>
      </c>
    </row>
    <row r="248" spans="2:21" x14ac:dyDescent="0.2">
      <c r="B248" s="9">
        <v>2010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f t="shared" si="12"/>
        <v>0</v>
      </c>
      <c r="R248">
        <v>0</v>
      </c>
      <c r="S248">
        <v>0</v>
      </c>
      <c r="T248">
        <v>0</v>
      </c>
      <c r="U248">
        <v>0</v>
      </c>
    </row>
    <row r="249" spans="2:21" x14ac:dyDescent="0.2">
      <c r="B249" s="9">
        <v>2011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f>SUM(C249:P249)</f>
        <v>0</v>
      </c>
      <c r="R249">
        <v>0</v>
      </c>
      <c r="S249">
        <v>0</v>
      </c>
      <c r="T249">
        <v>0</v>
      </c>
      <c r="U249">
        <v>0</v>
      </c>
    </row>
    <row r="250" spans="2:21" x14ac:dyDescent="0.2">
      <c r="B250" s="9">
        <v>2012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f>SUM(C250:P250)</f>
        <v>0</v>
      </c>
      <c r="R250">
        <v>0</v>
      </c>
      <c r="S250">
        <v>0</v>
      </c>
      <c r="T250">
        <v>0</v>
      </c>
      <c r="U250">
        <v>58</v>
      </c>
    </row>
    <row r="251" spans="2:21" x14ac:dyDescent="0.2">
      <c r="B251" s="9">
        <v>2013</v>
      </c>
      <c r="C251">
        <v>0</v>
      </c>
      <c r="D251">
        <v>0</v>
      </c>
      <c r="E251">
        <v>0</v>
      </c>
      <c r="F251">
        <v>2</v>
      </c>
      <c r="G251">
        <v>2</v>
      </c>
      <c r="H251">
        <v>0</v>
      </c>
      <c r="I251">
        <v>0</v>
      </c>
      <c r="J251">
        <v>6</v>
      </c>
      <c r="K251">
        <v>8</v>
      </c>
      <c r="L251">
        <v>0</v>
      </c>
      <c r="M251">
        <v>1</v>
      </c>
      <c r="N251">
        <v>0</v>
      </c>
      <c r="O251">
        <v>0</v>
      </c>
      <c r="P251">
        <v>2</v>
      </c>
      <c r="Q251">
        <f>SUM(C251:P251)</f>
        <v>21</v>
      </c>
      <c r="R251">
        <v>1</v>
      </c>
      <c r="S251">
        <v>0</v>
      </c>
      <c r="T251">
        <v>43</v>
      </c>
      <c r="U251">
        <v>212</v>
      </c>
    </row>
    <row r="252" spans="2:21" x14ac:dyDescent="0.2">
      <c r="B252" s="9">
        <v>2014</v>
      </c>
      <c r="C252">
        <v>0</v>
      </c>
      <c r="D252">
        <v>0</v>
      </c>
      <c r="E252">
        <v>0</v>
      </c>
      <c r="F252">
        <v>2</v>
      </c>
      <c r="G252">
        <v>2</v>
      </c>
      <c r="H252">
        <v>0</v>
      </c>
      <c r="I252">
        <v>0</v>
      </c>
      <c r="J252">
        <v>6</v>
      </c>
      <c r="K252">
        <v>8</v>
      </c>
      <c r="L252">
        <v>0</v>
      </c>
      <c r="M252">
        <v>1</v>
      </c>
      <c r="N252">
        <v>0</v>
      </c>
      <c r="O252">
        <v>0</v>
      </c>
      <c r="P252">
        <v>2</v>
      </c>
      <c r="Q252">
        <f t="shared" ref="Q252:Q255" si="13">SUM(C252:P252)</f>
        <v>21</v>
      </c>
      <c r="R252">
        <v>1</v>
      </c>
      <c r="S252">
        <v>0</v>
      </c>
      <c r="T252">
        <v>43</v>
      </c>
      <c r="U252">
        <v>217</v>
      </c>
    </row>
    <row r="253" spans="2:21" x14ac:dyDescent="0.2">
      <c r="B253" s="9">
        <v>2015</v>
      </c>
      <c r="C253">
        <v>0</v>
      </c>
      <c r="D253">
        <v>0</v>
      </c>
      <c r="E253">
        <v>0</v>
      </c>
      <c r="F253">
        <v>2</v>
      </c>
      <c r="G253">
        <v>2</v>
      </c>
      <c r="H253">
        <v>0</v>
      </c>
      <c r="I253">
        <v>0</v>
      </c>
      <c r="J253">
        <v>6</v>
      </c>
      <c r="K253">
        <v>8</v>
      </c>
      <c r="L253">
        <v>0</v>
      </c>
      <c r="M253">
        <v>1</v>
      </c>
      <c r="N253">
        <v>0</v>
      </c>
      <c r="O253">
        <v>0</v>
      </c>
      <c r="P253">
        <v>2</v>
      </c>
      <c r="Q253">
        <f t="shared" si="13"/>
        <v>21</v>
      </c>
      <c r="R253">
        <v>1</v>
      </c>
      <c r="S253">
        <v>0</v>
      </c>
      <c r="T253">
        <v>43</v>
      </c>
      <c r="U253">
        <v>218</v>
      </c>
    </row>
    <row r="254" spans="2:21" x14ac:dyDescent="0.2">
      <c r="B254" s="9">
        <v>2016</v>
      </c>
      <c r="C254">
        <v>0</v>
      </c>
      <c r="D254">
        <v>0</v>
      </c>
      <c r="E254">
        <v>0</v>
      </c>
      <c r="F254">
        <v>2</v>
      </c>
      <c r="G254">
        <v>2</v>
      </c>
      <c r="H254">
        <v>0</v>
      </c>
      <c r="I254">
        <v>0</v>
      </c>
      <c r="J254">
        <v>6</v>
      </c>
      <c r="K254">
        <v>8</v>
      </c>
      <c r="L254">
        <v>0</v>
      </c>
      <c r="M254">
        <v>1</v>
      </c>
      <c r="N254">
        <v>0</v>
      </c>
      <c r="O254">
        <v>0</v>
      </c>
      <c r="P254">
        <v>2</v>
      </c>
      <c r="Q254">
        <f t="shared" si="13"/>
        <v>21</v>
      </c>
      <c r="R254">
        <v>1</v>
      </c>
      <c r="S254">
        <v>0</v>
      </c>
      <c r="T254">
        <v>43</v>
      </c>
      <c r="U254">
        <v>223</v>
      </c>
    </row>
    <row r="255" spans="2:21" x14ac:dyDescent="0.2">
      <c r="B255" s="9">
        <v>2017</v>
      </c>
      <c r="C255">
        <v>0</v>
      </c>
      <c r="D255">
        <v>0</v>
      </c>
      <c r="E255">
        <v>0</v>
      </c>
      <c r="F255">
        <v>2</v>
      </c>
      <c r="G255">
        <v>2</v>
      </c>
      <c r="H255">
        <v>0</v>
      </c>
      <c r="I255">
        <v>0</v>
      </c>
      <c r="J255">
        <v>6</v>
      </c>
      <c r="K255">
        <v>8</v>
      </c>
      <c r="L255">
        <v>0</v>
      </c>
      <c r="M255">
        <v>1</v>
      </c>
      <c r="N255">
        <v>0</v>
      </c>
      <c r="O255">
        <v>0</v>
      </c>
      <c r="P255">
        <v>3</v>
      </c>
      <c r="Q255">
        <f t="shared" si="13"/>
        <v>22</v>
      </c>
      <c r="R255">
        <v>1</v>
      </c>
      <c r="S255">
        <v>0</v>
      </c>
      <c r="T255">
        <v>45</v>
      </c>
      <c r="U255">
        <v>228</v>
      </c>
    </row>
    <row r="257" spans="2:21" x14ac:dyDescent="0.2">
      <c r="B257" s="9" t="s">
        <v>214</v>
      </c>
    </row>
    <row r="258" spans="2:21" x14ac:dyDescent="0.2">
      <c r="C258" t="s">
        <v>77</v>
      </c>
      <c r="D258" t="s">
        <v>65</v>
      </c>
      <c r="E258" t="s">
        <v>66</v>
      </c>
      <c r="F258" t="s">
        <v>68</v>
      </c>
      <c r="G258" t="s">
        <v>69</v>
      </c>
      <c r="H258" t="s">
        <v>70</v>
      </c>
      <c r="I258" t="s">
        <v>72</v>
      </c>
      <c r="J258" t="s">
        <v>176</v>
      </c>
      <c r="K258" s="9" t="s">
        <v>1</v>
      </c>
      <c r="L258" s="85" t="s">
        <v>177</v>
      </c>
      <c r="M258" t="s">
        <v>73</v>
      </c>
      <c r="N258" t="s">
        <v>74</v>
      </c>
      <c r="O258" t="s">
        <v>75</v>
      </c>
      <c r="P258" t="s">
        <v>76</v>
      </c>
      <c r="Q258" s="9" t="s">
        <v>79</v>
      </c>
      <c r="R258" s="85" t="s">
        <v>67</v>
      </c>
      <c r="S258" s="85" t="s">
        <v>71</v>
      </c>
      <c r="T258" s="9" t="s">
        <v>78</v>
      </c>
      <c r="U258" s="9" t="s">
        <v>95</v>
      </c>
    </row>
    <row r="259" spans="2:21" x14ac:dyDescent="0.2">
      <c r="B259" s="9">
        <v>2000</v>
      </c>
      <c r="C259">
        <v>0</v>
      </c>
      <c r="D259">
        <v>0</v>
      </c>
      <c r="E259">
        <v>0</v>
      </c>
      <c r="F259">
        <v>2</v>
      </c>
      <c r="G259">
        <v>0</v>
      </c>
      <c r="H259">
        <v>3</v>
      </c>
      <c r="I259">
        <v>0</v>
      </c>
      <c r="J259">
        <v>8</v>
      </c>
      <c r="K259">
        <v>39</v>
      </c>
      <c r="L259">
        <v>3</v>
      </c>
      <c r="M259">
        <v>1</v>
      </c>
      <c r="N259">
        <v>0</v>
      </c>
      <c r="O259">
        <v>0</v>
      </c>
      <c r="P259">
        <v>11</v>
      </c>
      <c r="Q259">
        <f t="shared" ref="Q259:Q276" si="14">SUM(C259:P259)</f>
        <v>67</v>
      </c>
      <c r="R259" s="85">
        <v>1</v>
      </c>
      <c r="S259" s="85">
        <v>3</v>
      </c>
      <c r="T259">
        <v>154</v>
      </c>
      <c r="U259">
        <v>953</v>
      </c>
    </row>
    <row r="260" spans="2:21" x14ac:dyDescent="0.2">
      <c r="B260" s="9">
        <v>2001</v>
      </c>
      <c r="C260">
        <v>0</v>
      </c>
      <c r="D260">
        <v>0</v>
      </c>
      <c r="E260">
        <v>0</v>
      </c>
      <c r="F260">
        <v>2</v>
      </c>
      <c r="G260">
        <v>0</v>
      </c>
      <c r="H260">
        <v>3</v>
      </c>
      <c r="I260">
        <v>0</v>
      </c>
      <c r="J260">
        <v>8</v>
      </c>
      <c r="K260">
        <v>38</v>
      </c>
      <c r="L260">
        <v>4</v>
      </c>
      <c r="M260">
        <v>1</v>
      </c>
      <c r="N260">
        <v>0</v>
      </c>
      <c r="O260">
        <v>0</v>
      </c>
      <c r="P260">
        <v>11</v>
      </c>
      <c r="Q260">
        <f t="shared" si="14"/>
        <v>67</v>
      </c>
      <c r="R260" s="85">
        <v>1</v>
      </c>
      <c r="S260" s="85">
        <v>3</v>
      </c>
      <c r="T260">
        <v>154</v>
      </c>
      <c r="U260">
        <v>950</v>
      </c>
    </row>
    <row r="261" spans="2:21" x14ac:dyDescent="0.2">
      <c r="B261" s="9">
        <v>2002</v>
      </c>
      <c r="C261">
        <v>0</v>
      </c>
      <c r="D261">
        <v>0</v>
      </c>
      <c r="E261">
        <v>0</v>
      </c>
      <c r="F261">
        <v>2</v>
      </c>
      <c r="G261">
        <v>0</v>
      </c>
      <c r="H261">
        <v>3</v>
      </c>
      <c r="I261">
        <v>0</v>
      </c>
      <c r="J261">
        <v>8</v>
      </c>
      <c r="K261">
        <v>38</v>
      </c>
      <c r="L261">
        <v>4</v>
      </c>
      <c r="M261">
        <v>1</v>
      </c>
      <c r="N261">
        <v>0</v>
      </c>
      <c r="O261">
        <v>0</v>
      </c>
      <c r="P261">
        <v>11</v>
      </c>
      <c r="Q261">
        <f t="shared" si="14"/>
        <v>67</v>
      </c>
      <c r="R261" s="85">
        <v>1</v>
      </c>
      <c r="S261" s="85">
        <v>3</v>
      </c>
      <c r="T261">
        <v>155</v>
      </c>
      <c r="U261">
        <v>982</v>
      </c>
    </row>
    <row r="262" spans="2:21" x14ac:dyDescent="0.2">
      <c r="B262" s="9">
        <v>2003</v>
      </c>
      <c r="C262">
        <v>0</v>
      </c>
      <c r="D262">
        <v>0</v>
      </c>
      <c r="E262">
        <v>0</v>
      </c>
      <c r="F262">
        <v>2</v>
      </c>
      <c r="G262">
        <v>0</v>
      </c>
      <c r="H262">
        <v>3</v>
      </c>
      <c r="I262">
        <v>0</v>
      </c>
      <c r="J262">
        <v>8</v>
      </c>
      <c r="K262">
        <v>37</v>
      </c>
      <c r="L262">
        <v>5</v>
      </c>
      <c r="M262">
        <v>1</v>
      </c>
      <c r="N262">
        <v>0</v>
      </c>
      <c r="O262">
        <v>0</v>
      </c>
      <c r="P262">
        <v>11</v>
      </c>
      <c r="Q262">
        <f t="shared" si="14"/>
        <v>67</v>
      </c>
      <c r="R262" s="85">
        <v>1</v>
      </c>
      <c r="S262" s="85">
        <v>3</v>
      </c>
      <c r="T262">
        <v>158</v>
      </c>
      <c r="U262">
        <v>987</v>
      </c>
    </row>
    <row r="263" spans="2:21" x14ac:dyDescent="0.2">
      <c r="B263" s="9">
        <v>2004</v>
      </c>
      <c r="C263">
        <v>0</v>
      </c>
      <c r="D263">
        <v>0</v>
      </c>
      <c r="E263">
        <v>0</v>
      </c>
      <c r="F263">
        <v>2</v>
      </c>
      <c r="G263">
        <v>0</v>
      </c>
      <c r="H263">
        <v>3</v>
      </c>
      <c r="I263">
        <v>1</v>
      </c>
      <c r="J263">
        <v>8</v>
      </c>
      <c r="K263">
        <v>37</v>
      </c>
      <c r="L263">
        <v>5</v>
      </c>
      <c r="M263">
        <v>1</v>
      </c>
      <c r="N263">
        <v>0</v>
      </c>
      <c r="O263">
        <v>0</v>
      </c>
      <c r="P263">
        <v>12</v>
      </c>
      <c r="Q263">
        <f t="shared" si="14"/>
        <v>69</v>
      </c>
      <c r="R263" s="85">
        <v>1</v>
      </c>
      <c r="S263" s="85">
        <v>3</v>
      </c>
      <c r="T263">
        <v>168</v>
      </c>
      <c r="U263">
        <v>1008</v>
      </c>
    </row>
    <row r="264" spans="2:21" x14ac:dyDescent="0.2">
      <c r="B264" s="9">
        <v>2005</v>
      </c>
      <c r="C264">
        <v>0</v>
      </c>
      <c r="D264">
        <v>0</v>
      </c>
      <c r="E264">
        <v>0</v>
      </c>
      <c r="F264">
        <v>2</v>
      </c>
      <c r="G264">
        <v>0</v>
      </c>
      <c r="H264">
        <v>3</v>
      </c>
      <c r="I264">
        <v>1</v>
      </c>
      <c r="J264">
        <v>8</v>
      </c>
      <c r="K264">
        <v>37</v>
      </c>
      <c r="L264">
        <v>5</v>
      </c>
      <c r="M264">
        <v>1</v>
      </c>
      <c r="N264">
        <v>0</v>
      </c>
      <c r="O264">
        <v>0</v>
      </c>
      <c r="P264">
        <v>12</v>
      </c>
      <c r="Q264">
        <f t="shared" si="14"/>
        <v>69</v>
      </c>
      <c r="R264" s="85">
        <v>2</v>
      </c>
      <c r="S264" s="85">
        <v>3</v>
      </c>
      <c r="T264">
        <v>166</v>
      </c>
      <c r="U264">
        <v>1017</v>
      </c>
    </row>
    <row r="265" spans="2:21" x14ac:dyDescent="0.2">
      <c r="B265" s="9">
        <v>2006</v>
      </c>
      <c r="Q265">
        <f t="shared" si="14"/>
        <v>0</v>
      </c>
      <c r="R265" s="85"/>
      <c r="S265" s="85"/>
      <c r="T265">
        <v>0</v>
      </c>
      <c r="U265">
        <v>0</v>
      </c>
    </row>
    <row r="266" spans="2:21" x14ac:dyDescent="0.2">
      <c r="B266" s="9">
        <v>2007</v>
      </c>
      <c r="Q266">
        <f t="shared" si="14"/>
        <v>0</v>
      </c>
      <c r="R266" s="85"/>
      <c r="S266" s="85"/>
      <c r="T266">
        <v>0</v>
      </c>
      <c r="U266">
        <v>0</v>
      </c>
    </row>
    <row r="267" spans="2:21" x14ac:dyDescent="0.2">
      <c r="B267" s="9">
        <v>2008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f t="shared" si="14"/>
        <v>0</v>
      </c>
      <c r="R267" s="85">
        <v>0</v>
      </c>
      <c r="S267" s="85">
        <v>0</v>
      </c>
      <c r="T267">
        <v>0</v>
      </c>
      <c r="U267">
        <v>0</v>
      </c>
    </row>
    <row r="268" spans="2:21" x14ac:dyDescent="0.2">
      <c r="B268" s="9">
        <v>2009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f t="shared" si="14"/>
        <v>0</v>
      </c>
      <c r="R268" s="85">
        <v>0</v>
      </c>
      <c r="S268" s="85">
        <v>0</v>
      </c>
      <c r="T268">
        <v>0</v>
      </c>
      <c r="U268">
        <v>0</v>
      </c>
    </row>
    <row r="269" spans="2:21" x14ac:dyDescent="0.2">
      <c r="B269" s="9">
        <v>2010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f t="shared" si="14"/>
        <v>0</v>
      </c>
      <c r="R269">
        <v>0</v>
      </c>
      <c r="S269">
        <v>0</v>
      </c>
      <c r="T269">
        <v>0</v>
      </c>
      <c r="U269">
        <v>0</v>
      </c>
    </row>
    <row r="270" spans="2:21" x14ac:dyDescent="0.2">
      <c r="B270" s="9">
        <v>2011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f t="shared" si="14"/>
        <v>0</v>
      </c>
      <c r="R270">
        <v>0</v>
      </c>
      <c r="S270">
        <v>0</v>
      </c>
      <c r="T270">
        <v>0</v>
      </c>
      <c r="U270">
        <v>0</v>
      </c>
    </row>
    <row r="271" spans="2:21" x14ac:dyDescent="0.2">
      <c r="B271" s="9">
        <v>2012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f t="shared" si="14"/>
        <v>0</v>
      </c>
      <c r="R271">
        <v>0</v>
      </c>
      <c r="S271">
        <v>0</v>
      </c>
      <c r="T271">
        <v>1</v>
      </c>
      <c r="U271">
        <v>161</v>
      </c>
    </row>
    <row r="272" spans="2:21" x14ac:dyDescent="0.2">
      <c r="B272" s="9">
        <v>2013</v>
      </c>
      <c r="C272">
        <v>2</v>
      </c>
      <c r="D272">
        <v>0</v>
      </c>
      <c r="E272">
        <v>0</v>
      </c>
      <c r="F272">
        <v>1</v>
      </c>
      <c r="G272">
        <v>0</v>
      </c>
      <c r="H272">
        <v>2</v>
      </c>
      <c r="I272">
        <v>1</v>
      </c>
      <c r="J272">
        <v>2</v>
      </c>
      <c r="K272">
        <v>7</v>
      </c>
      <c r="L272">
        <v>2</v>
      </c>
      <c r="M272">
        <v>1</v>
      </c>
      <c r="N272">
        <v>1</v>
      </c>
      <c r="O272">
        <v>0</v>
      </c>
      <c r="P272">
        <v>3</v>
      </c>
      <c r="Q272">
        <f t="shared" si="14"/>
        <v>22</v>
      </c>
      <c r="R272">
        <v>1</v>
      </c>
      <c r="S272">
        <v>0</v>
      </c>
      <c r="T272">
        <v>67</v>
      </c>
      <c r="U272">
        <v>419</v>
      </c>
    </row>
    <row r="273" spans="2:21" x14ac:dyDescent="0.2">
      <c r="B273" s="9">
        <v>2014</v>
      </c>
      <c r="C273">
        <v>1</v>
      </c>
      <c r="D273">
        <v>0</v>
      </c>
      <c r="E273">
        <v>0</v>
      </c>
      <c r="F273">
        <v>1</v>
      </c>
      <c r="G273">
        <v>0</v>
      </c>
      <c r="H273">
        <v>2</v>
      </c>
      <c r="I273">
        <v>1</v>
      </c>
      <c r="J273">
        <v>2</v>
      </c>
      <c r="K273">
        <v>7</v>
      </c>
      <c r="L273">
        <v>2</v>
      </c>
      <c r="M273">
        <v>1</v>
      </c>
      <c r="N273">
        <v>1</v>
      </c>
      <c r="O273">
        <v>0</v>
      </c>
      <c r="P273">
        <v>3</v>
      </c>
      <c r="Q273">
        <f t="shared" si="14"/>
        <v>21</v>
      </c>
      <c r="R273">
        <v>1</v>
      </c>
      <c r="S273">
        <v>0</v>
      </c>
      <c r="T273">
        <v>70</v>
      </c>
      <c r="U273">
        <v>433</v>
      </c>
    </row>
    <row r="274" spans="2:21" x14ac:dyDescent="0.2">
      <c r="B274" s="9">
        <v>2015</v>
      </c>
      <c r="C274">
        <v>1</v>
      </c>
      <c r="D274">
        <v>0</v>
      </c>
      <c r="E274">
        <v>0</v>
      </c>
      <c r="F274">
        <v>1</v>
      </c>
      <c r="G274">
        <v>0</v>
      </c>
      <c r="H274">
        <v>2</v>
      </c>
      <c r="I274">
        <v>1</v>
      </c>
      <c r="J274">
        <v>2</v>
      </c>
      <c r="K274">
        <v>8</v>
      </c>
      <c r="L274">
        <v>2</v>
      </c>
      <c r="M274">
        <v>1</v>
      </c>
      <c r="N274">
        <v>1</v>
      </c>
      <c r="O274">
        <v>0</v>
      </c>
      <c r="P274">
        <v>3</v>
      </c>
      <c r="Q274">
        <f t="shared" si="14"/>
        <v>22</v>
      </c>
      <c r="R274">
        <v>1</v>
      </c>
      <c r="S274">
        <v>0</v>
      </c>
      <c r="T274">
        <v>72</v>
      </c>
      <c r="U274" s="29">
        <v>449</v>
      </c>
    </row>
    <row r="275" spans="2:21" x14ac:dyDescent="0.2">
      <c r="B275" s="9">
        <v>2016</v>
      </c>
      <c r="C275">
        <v>1</v>
      </c>
      <c r="D275">
        <v>0</v>
      </c>
      <c r="E275">
        <v>0</v>
      </c>
      <c r="F275">
        <v>1</v>
      </c>
      <c r="G275">
        <v>0</v>
      </c>
      <c r="H275">
        <v>2</v>
      </c>
      <c r="I275">
        <v>1</v>
      </c>
      <c r="J275">
        <v>2</v>
      </c>
      <c r="K275">
        <v>8</v>
      </c>
      <c r="L275">
        <v>2</v>
      </c>
      <c r="M275">
        <v>1</v>
      </c>
      <c r="N275">
        <v>1</v>
      </c>
      <c r="O275">
        <v>0</v>
      </c>
      <c r="P275">
        <v>3</v>
      </c>
      <c r="Q275">
        <f t="shared" si="14"/>
        <v>22</v>
      </c>
      <c r="R275">
        <v>2</v>
      </c>
      <c r="S275">
        <v>0</v>
      </c>
      <c r="T275">
        <v>75</v>
      </c>
      <c r="U275" s="29">
        <v>461</v>
      </c>
    </row>
    <row r="276" spans="2:21" x14ac:dyDescent="0.2">
      <c r="B276" s="9">
        <v>2017</v>
      </c>
      <c r="C276">
        <v>1</v>
      </c>
      <c r="D276">
        <v>0</v>
      </c>
      <c r="E276">
        <v>0</v>
      </c>
      <c r="F276">
        <v>1</v>
      </c>
      <c r="G276">
        <v>0</v>
      </c>
      <c r="H276">
        <v>2</v>
      </c>
      <c r="I276">
        <v>1</v>
      </c>
      <c r="J276">
        <v>1</v>
      </c>
      <c r="K276">
        <v>10</v>
      </c>
      <c r="L276">
        <v>2</v>
      </c>
      <c r="M276">
        <v>1</v>
      </c>
      <c r="N276">
        <v>1</v>
      </c>
      <c r="O276">
        <v>0</v>
      </c>
      <c r="P276">
        <v>4</v>
      </c>
      <c r="Q276">
        <f t="shared" si="14"/>
        <v>24</v>
      </c>
      <c r="R276">
        <v>2</v>
      </c>
      <c r="S276">
        <v>0</v>
      </c>
      <c r="T276">
        <v>77</v>
      </c>
      <c r="U276">
        <v>472</v>
      </c>
    </row>
    <row r="278" spans="2:21" x14ac:dyDescent="0.2">
      <c r="B278" s="30" t="s">
        <v>93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</row>
    <row r="279" spans="2:21" x14ac:dyDescent="0.2">
      <c r="B279" s="31"/>
      <c r="C279" s="31" t="s">
        <v>77</v>
      </c>
      <c r="D279" s="31" t="s">
        <v>65</v>
      </c>
      <c r="E279" s="31" t="s">
        <v>66</v>
      </c>
      <c r="F279" s="31" t="s">
        <v>68</v>
      </c>
      <c r="G279" s="31" t="s">
        <v>69</v>
      </c>
      <c r="H279" s="31" t="s">
        <v>70</v>
      </c>
      <c r="I279" s="31" t="s">
        <v>72</v>
      </c>
      <c r="J279" s="31" t="s">
        <v>176</v>
      </c>
      <c r="K279" s="30" t="s">
        <v>1</v>
      </c>
      <c r="L279" s="68" t="s">
        <v>177</v>
      </c>
      <c r="M279" s="31" t="s">
        <v>73</v>
      </c>
      <c r="N279" s="31" t="s">
        <v>74</v>
      </c>
      <c r="O279" s="31" t="s">
        <v>75</v>
      </c>
      <c r="P279" s="31" t="s">
        <v>76</v>
      </c>
      <c r="Q279" s="30" t="s">
        <v>79</v>
      </c>
      <c r="R279" s="68" t="s">
        <v>67</v>
      </c>
      <c r="S279" s="68" t="s">
        <v>71</v>
      </c>
      <c r="T279" s="30" t="s">
        <v>78</v>
      </c>
      <c r="U279" s="30" t="s">
        <v>95</v>
      </c>
    </row>
    <row r="280" spans="2:21" x14ac:dyDescent="0.2">
      <c r="B280" s="30">
        <v>2000</v>
      </c>
      <c r="C280" s="31">
        <f t="shared" ref="C280:N280" si="15">C259+C238+C217+C196+C175+C154+C133+C112+C91+C70+C49+C28+C7</f>
        <v>2</v>
      </c>
      <c r="D280" s="31">
        <f t="shared" si="15"/>
        <v>5</v>
      </c>
      <c r="E280" s="31">
        <f t="shared" si="15"/>
        <v>0</v>
      </c>
      <c r="F280" s="31">
        <f t="shared" si="15"/>
        <v>25</v>
      </c>
      <c r="G280" s="31">
        <f t="shared" si="15"/>
        <v>1</v>
      </c>
      <c r="H280" s="31">
        <f t="shared" si="15"/>
        <v>4</v>
      </c>
      <c r="I280" s="31">
        <f t="shared" si="15"/>
        <v>1</v>
      </c>
      <c r="J280" s="31">
        <f t="shared" si="15"/>
        <v>43</v>
      </c>
      <c r="K280" s="31">
        <f t="shared" si="15"/>
        <v>83</v>
      </c>
      <c r="L280" s="31">
        <f t="shared" si="15"/>
        <v>10</v>
      </c>
      <c r="M280" s="31">
        <f t="shared" si="15"/>
        <v>2</v>
      </c>
      <c r="N280" s="31">
        <f t="shared" si="15"/>
        <v>4</v>
      </c>
      <c r="O280" s="31">
        <f t="shared" ref="O280:U280" si="16">O259+O238+O217+O196+O175+O154+O133+O112+O91+O70+O49+O28+O7</f>
        <v>0</v>
      </c>
      <c r="P280" s="31">
        <f t="shared" si="16"/>
        <v>82</v>
      </c>
      <c r="Q280" s="31">
        <f t="shared" si="16"/>
        <v>262</v>
      </c>
      <c r="R280" s="31">
        <f t="shared" si="16"/>
        <v>3</v>
      </c>
      <c r="S280" s="31">
        <f t="shared" si="16"/>
        <v>6</v>
      </c>
      <c r="T280" s="31">
        <f t="shared" si="16"/>
        <v>562</v>
      </c>
      <c r="U280" s="31">
        <f t="shared" si="16"/>
        <v>2481</v>
      </c>
    </row>
    <row r="281" spans="2:21" x14ac:dyDescent="0.2">
      <c r="B281" s="30">
        <v>2001</v>
      </c>
      <c r="C281" s="31">
        <f t="shared" ref="C281:N281" si="17">C260+C239+C218+C197+C176+C155+C134+C113+C92+C71+C50+C29+C8</f>
        <v>2</v>
      </c>
      <c r="D281" s="31">
        <f t="shared" si="17"/>
        <v>4</v>
      </c>
      <c r="E281" s="31">
        <f t="shared" si="17"/>
        <v>0</v>
      </c>
      <c r="F281" s="31">
        <f t="shared" si="17"/>
        <v>26</v>
      </c>
      <c r="G281" s="31">
        <f t="shared" si="17"/>
        <v>1</v>
      </c>
      <c r="H281" s="31">
        <f t="shared" si="17"/>
        <v>4</v>
      </c>
      <c r="I281" s="31">
        <f t="shared" si="17"/>
        <v>1</v>
      </c>
      <c r="J281" s="31">
        <f t="shared" si="17"/>
        <v>42</v>
      </c>
      <c r="K281" s="31">
        <f t="shared" si="17"/>
        <v>84</v>
      </c>
      <c r="L281" s="31">
        <f t="shared" si="17"/>
        <v>11</v>
      </c>
      <c r="M281" s="31">
        <f t="shared" si="17"/>
        <v>2</v>
      </c>
      <c r="N281" s="31">
        <f t="shared" si="17"/>
        <v>4</v>
      </c>
      <c r="O281" s="31">
        <f t="shared" ref="O281:U281" si="18">O260+O239+O218+O197+O176+O155+O134+O113+O92+O71+O50+O29+O8</f>
        <v>0</v>
      </c>
      <c r="P281" s="31">
        <f t="shared" si="18"/>
        <v>82</v>
      </c>
      <c r="Q281" s="31">
        <f t="shared" si="18"/>
        <v>263</v>
      </c>
      <c r="R281" s="31">
        <f t="shared" si="18"/>
        <v>3</v>
      </c>
      <c r="S281" s="31">
        <f t="shared" si="18"/>
        <v>6</v>
      </c>
      <c r="T281" s="31">
        <f t="shared" si="18"/>
        <v>585</v>
      </c>
      <c r="U281" s="31">
        <f t="shared" si="18"/>
        <v>2549</v>
      </c>
    </row>
    <row r="282" spans="2:21" x14ac:dyDescent="0.2">
      <c r="B282" s="30">
        <v>2002</v>
      </c>
      <c r="C282" s="31">
        <f t="shared" ref="C282:N282" si="19">C261+C240+C219+C198+C177+C156+C135+C114+C93+C72+C51+C30+C9</f>
        <v>2</v>
      </c>
      <c r="D282" s="31">
        <f t="shared" si="19"/>
        <v>4</v>
      </c>
      <c r="E282" s="31">
        <f t="shared" si="19"/>
        <v>0</v>
      </c>
      <c r="F282" s="31">
        <f t="shared" si="19"/>
        <v>26</v>
      </c>
      <c r="G282" s="31">
        <f t="shared" si="19"/>
        <v>1</v>
      </c>
      <c r="H282" s="31">
        <f t="shared" si="19"/>
        <v>4</v>
      </c>
      <c r="I282" s="31">
        <f t="shared" si="19"/>
        <v>2</v>
      </c>
      <c r="J282" s="31">
        <f t="shared" si="19"/>
        <v>42</v>
      </c>
      <c r="K282" s="31">
        <f t="shared" si="19"/>
        <v>88</v>
      </c>
      <c r="L282" s="31">
        <f t="shared" si="19"/>
        <v>11</v>
      </c>
      <c r="M282" s="31">
        <f t="shared" si="19"/>
        <v>2</v>
      </c>
      <c r="N282" s="31">
        <f t="shared" si="19"/>
        <v>4</v>
      </c>
      <c r="O282" s="31">
        <f t="shared" ref="O282:U282" si="20">O261+O240+O219+O198+O177+O156+O135+O114+O93+O72+O51+O30+O9</f>
        <v>0</v>
      </c>
      <c r="P282" s="31">
        <f t="shared" si="20"/>
        <v>82</v>
      </c>
      <c r="Q282" s="31">
        <f t="shared" si="20"/>
        <v>268</v>
      </c>
      <c r="R282" s="31">
        <f t="shared" si="20"/>
        <v>4</v>
      </c>
      <c r="S282" s="31">
        <f t="shared" si="20"/>
        <v>8</v>
      </c>
      <c r="T282" s="31">
        <f t="shared" si="20"/>
        <v>624</v>
      </c>
      <c r="U282" s="31">
        <f t="shared" si="20"/>
        <v>2704</v>
      </c>
    </row>
    <row r="283" spans="2:21" x14ac:dyDescent="0.2">
      <c r="B283" s="30">
        <v>2003</v>
      </c>
      <c r="C283" s="31">
        <f t="shared" ref="C283:N283" si="21">C262+C241+C220+C199+C178+C157+C136+C115+C94+C73+C52+C31+C10</f>
        <v>3</v>
      </c>
      <c r="D283" s="31">
        <f t="shared" si="21"/>
        <v>4</v>
      </c>
      <c r="E283" s="31">
        <f t="shared" si="21"/>
        <v>0</v>
      </c>
      <c r="F283" s="31">
        <f t="shared" si="21"/>
        <v>28</v>
      </c>
      <c r="G283" s="31">
        <f t="shared" si="21"/>
        <v>1</v>
      </c>
      <c r="H283" s="31">
        <f t="shared" si="21"/>
        <v>5</v>
      </c>
      <c r="I283" s="31">
        <f t="shared" si="21"/>
        <v>2</v>
      </c>
      <c r="J283" s="31">
        <f t="shared" si="21"/>
        <v>43</v>
      </c>
      <c r="K283" s="31">
        <f t="shared" si="21"/>
        <v>93</v>
      </c>
      <c r="L283" s="31">
        <f t="shared" si="21"/>
        <v>14</v>
      </c>
      <c r="M283" s="31">
        <f t="shared" si="21"/>
        <v>3</v>
      </c>
      <c r="N283" s="31">
        <f t="shared" si="21"/>
        <v>4</v>
      </c>
      <c r="O283" s="31">
        <f t="shared" ref="O283:U283" si="22">O262+O241+O220+O199+O178+O157+O136+O115+O94+O73+O52+O31+O10</f>
        <v>0</v>
      </c>
      <c r="P283" s="31">
        <f t="shared" si="22"/>
        <v>83</v>
      </c>
      <c r="Q283" s="31">
        <f t="shared" si="22"/>
        <v>283</v>
      </c>
      <c r="R283" s="31">
        <f t="shared" si="22"/>
        <v>4</v>
      </c>
      <c r="S283" s="31">
        <f t="shared" si="22"/>
        <v>8</v>
      </c>
      <c r="T283" s="31">
        <f t="shared" si="22"/>
        <v>663</v>
      </c>
      <c r="U283" s="31">
        <f t="shared" si="22"/>
        <v>2842</v>
      </c>
    </row>
    <row r="284" spans="2:21" x14ac:dyDescent="0.2">
      <c r="B284" s="30">
        <v>2004</v>
      </c>
      <c r="C284" s="31">
        <f t="shared" ref="C284:N284" si="23">C263+C242+C221+C200+C179+C158+C137+C116+C95+C74+C53+C32+C11</f>
        <v>2</v>
      </c>
      <c r="D284" s="31">
        <f t="shared" si="23"/>
        <v>4</v>
      </c>
      <c r="E284" s="31">
        <f t="shared" si="23"/>
        <v>0</v>
      </c>
      <c r="F284" s="31">
        <f t="shared" si="23"/>
        <v>33</v>
      </c>
      <c r="G284" s="31">
        <f t="shared" si="23"/>
        <v>2</v>
      </c>
      <c r="H284" s="31">
        <f t="shared" si="23"/>
        <v>5</v>
      </c>
      <c r="I284" s="31">
        <f t="shared" si="23"/>
        <v>3</v>
      </c>
      <c r="J284" s="31">
        <f t="shared" si="23"/>
        <v>46</v>
      </c>
      <c r="K284" s="31">
        <f t="shared" si="23"/>
        <v>100</v>
      </c>
      <c r="L284" s="31">
        <f t="shared" si="23"/>
        <v>15</v>
      </c>
      <c r="M284" s="31">
        <f t="shared" si="23"/>
        <v>3</v>
      </c>
      <c r="N284" s="31">
        <f t="shared" si="23"/>
        <v>4</v>
      </c>
      <c r="O284" s="31">
        <f t="shared" ref="O284:U284" si="24">O263+O242+O221+O200+O179+O158+O137+O116+O95+O74+O53+O32+O11</f>
        <v>0</v>
      </c>
      <c r="P284" s="31">
        <f t="shared" si="24"/>
        <v>88</v>
      </c>
      <c r="Q284" s="31">
        <f t="shared" si="24"/>
        <v>305</v>
      </c>
      <c r="R284" s="31">
        <f t="shared" si="24"/>
        <v>5</v>
      </c>
      <c r="S284" s="31">
        <f t="shared" si="24"/>
        <v>8</v>
      </c>
      <c r="T284" s="31">
        <f t="shared" si="24"/>
        <v>737</v>
      </c>
      <c r="U284" s="31">
        <f t="shared" si="24"/>
        <v>2975</v>
      </c>
    </row>
    <row r="285" spans="2:21" x14ac:dyDescent="0.2">
      <c r="B285" s="30">
        <v>2005</v>
      </c>
      <c r="C285" s="31">
        <f t="shared" ref="C285:N285" si="25">C264+C243+C222+C201+C180+C159+C138+C117+C96+C75+C54+C33+C12</f>
        <v>2</v>
      </c>
      <c r="D285" s="31">
        <f t="shared" si="25"/>
        <v>4</v>
      </c>
      <c r="E285" s="31">
        <f t="shared" si="25"/>
        <v>0</v>
      </c>
      <c r="F285" s="31">
        <f t="shared" si="25"/>
        <v>33</v>
      </c>
      <c r="G285" s="31">
        <f t="shared" si="25"/>
        <v>1</v>
      </c>
      <c r="H285" s="31">
        <f t="shared" si="25"/>
        <v>5</v>
      </c>
      <c r="I285" s="31">
        <f t="shared" si="25"/>
        <v>3</v>
      </c>
      <c r="J285" s="31">
        <f t="shared" si="25"/>
        <v>46</v>
      </c>
      <c r="K285" s="31">
        <f t="shared" si="25"/>
        <v>104</v>
      </c>
      <c r="L285" s="31">
        <f t="shared" si="25"/>
        <v>14</v>
      </c>
      <c r="M285" s="31">
        <f t="shared" si="25"/>
        <v>3</v>
      </c>
      <c r="N285" s="31">
        <f t="shared" si="25"/>
        <v>4</v>
      </c>
      <c r="O285" s="31">
        <f t="shared" ref="O285:U285" si="26">O264+O243+O222+O201+O180+O159+O138+O117+O96+O75+O54+O33+O12</f>
        <v>0</v>
      </c>
      <c r="P285" s="31">
        <f t="shared" si="26"/>
        <v>87</v>
      </c>
      <c r="Q285" s="31">
        <f t="shared" si="26"/>
        <v>306</v>
      </c>
      <c r="R285" s="31">
        <f t="shared" si="26"/>
        <v>5</v>
      </c>
      <c r="S285" s="31">
        <f t="shared" si="26"/>
        <v>7</v>
      </c>
      <c r="T285" s="31">
        <f t="shared" si="26"/>
        <v>732</v>
      </c>
      <c r="U285" s="31">
        <f t="shared" si="26"/>
        <v>3027</v>
      </c>
    </row>
    <row r="286" spans="2:21" x14ac:dyDescent="0.2">
      <c r="B286" s="30">
        <v>2006</v>
      </c>
      <c r="C286" s="31">
        <f t="shared" ref="C286:N286" si="27">C265+C244+C223+C202+C181+C160+C139+C118+C97+C76+C55+C34+C13</f>
        <v>2</v>
      </c>
      <c r="D286" s="31">
        <f t="shared" si="27"/>
        <v>4</v>
      </c>
      <c r="E286" s="31">
        <f t="shared" si="27"/>
        <v>0</v>
      </c>
      <c r="F286" s="31">
        <f t="shared" si="27"/>
        <v>34</v>
      </c>
      <c r="G286" s="31">
        <f t="shared" si="27"/>
        <v>2</v>
      </c>
      <c r="H286" s="31">
        <f t="shared" si="27"/>
        <v>5</v>
      </c>
      <c r="I286" s="31">
        <f t="shared" si="27"/>
        <v>4</v>
      </c>
      <c r="J286" s="31">
        <f t="shared" si="27"/>
        <v>45</v>
      </c>
      <c r="K286" s="31">
        <f t="shared" si="27"/>
        <v>100</v>
      </c>
      <c r="L286" s="31">
        <f t="shared" si="27"/>
        <v>14</v>
      </c>
      <c r="M286" s="31">
        <f t="shared" si="27"/>
        <v>3</v>
      </c>
      <c r="N286" s="31">
        <f t="shared" si="27"/>
        <v>4</v>
      </c>
      <c r="O286" s="31">
        <f t="shared" ref="O286:U286" si="28">O265+O244+O223+O202+O181+O160+O139+O118+O97+O76+O55+O34+O13</f>
        <v>0</v>
      </c>
      <c r="P286" s="31">
        <f t="shared" si="28"/>
        <v>84</v>
      </c>
      <c r="Q286" s="31">
        <f t="shared" si="28"/>
        <v>301</v>
      </c>
      <c r="R286" s="31">
        <f t="shared" si="28"/>
        <v>6</v>
      </c>
      <c r="S286" s="31">
        <f t="shared" si="28"/>
        <v>6</v>
      </c>
      <c r="T286" s="31">
        <f t="shared" si="28"/>
        <v>728</v>
      </c>
      <c r="U286" s="31">
        <f t="shared" si="28"/>
        <v>3096</v>
      </c>
    </row>
    <row r="287" spans="2:21" x14ac:dyDescent="0.2">
      <c r="B287" s="30">
        <v>2007</v>
      </c>
      <c r="C287" s="31">
        <f t="shared" ref="C287:N287" si="29">C266+C245+C224+C203+C182+C161+C140+C119+C98+C77+C56+C35+C14</f>
        <v>3</v>
      </c>
      <c r="D287" s="31">
        <f t="shared" si="29"/>
        <v>4</v>
      </c>
      <c r="E287" s="31">
        <f t="shared" si="29"/>
        <v>0</v>
      </c>
      <c r="F287" s="31">
        <f t="shared" si="29"/>
        <v>35</v>
      </c>
      <c r="G287" s="31">
        <f t="shared" si="29"/>
        <v>2</v>
      </c>
      <c r="H287" s="31">
        <f t="shared" si="29"/>
        <v>7</v>
      </c>
      <c r="I287" s="31">
        <f t="shared" si="29"/>
        <v>5</v>
      </c>
      <c r="J287" s="31">
        <f t="shared" si="29"/>
        <v>45</v>
      </c>
      <c r="K287" s="31">
        <f t="shared" si="29"/>
        <v>102</v>
      </c>
      <c r="L287" s="31">
        <f t="shared" si="29"/>
        <v>15</v>
      </c>
      <c r="M287" s="31">
        <f t="shared" si="29"/>
        <v>3</v>
      </c>
      <c r="N287" s="31">
        <f t="shared" si="29"/>
        <v>4</v>
      </c>
      <c r="O287" s="31">
        <f t="shared" ref="O287:U287" si="30">O266+O245+O224+O203+O182+O161+O140+O119+O98+O77+O56+O35+O14</f>
        <v>0</v>
      </c>
      <c r="P287" s="31">
        <f t="shared" si="30"/>
        <v>81</v>
      </c>
      <c r="Q287" s="31">
        <f t="shared" si="30"/>
        <v>306</v>
      </c>
      <c r="R287" s="31">
        <f t="shared" si="30"/>
        <v>6</v>
      </c>
      <c r="S287" s="31">
        <f t="shared" si="30"/>
        <v>5</v>
      </c>
      <c r="T287" s="31">
        <f t="shared" si="30"/>
        <v>736</v>
      </c>
      <c r="U287" s="31">
        <f t="shared" si="30"/>
        <v>3146</v>
      </c>
    </row>
    <row r="288" spans="2:21" x14ac:dyDescent="0.2">
      <c r="B288" s="30">
        <v>2008</v>
      </c>
      <c r="C288" s="31">
        <f t="shared" ref="C288:N288" si="31">C267+C246+C225+C204+C183+C162+C141+C120+C99+C78+C57+C36+C15</f>
        <v>3</v>
      </c>
      <c r="D288" s="31">
        <f t="shared" si="31"/>
        <v>4</v>
      </c>
      <c r="E288" s="31">
        <f t="shared" si="31"/>
        <v>0</v>
      </c>
      <c r="F288" s="31">
        <f t="shared" si="31"/>
        <v>35</v>
      </c>
      <c r="G288" s="31">
        <f t="shared" si="31"/>
        <v>2</v>
      </c>
      <c r="H288" s="31">
        <f t="shared" si="31"/>
        <v>7</v>
      </c>
      <c r="I288" s="31">
        <f t="shared" si="31"/>
        <v>6</v>
      </c>
      <c r="J288" s="31">
        <f t="shared" si="31"/>
        <v>44</v>
      </c>
      <c r="K288" s="31">
        <f t="shared" si="31"/>
        <v>104</v>
      </c>
      <c r="L288" s="31">
        <f t="shared" si="31"/>
        <v>15</v>
      </c>
      <c r="M288" s="31">
        <f t="shared" si="31"/>
        <v>3</v>
      </c>
      <c r="N288" s="31">
        <f t="shared" si="31"/>
        <v>5</v>
      </c>
      <c r="O288" s="31">
        <f t="shared" ref="O288:U288" si="32">O267+O246+O225+O204+O183+O162+O141+O120+O99+O78+O57+O36+O15</f>
        <v>0</v>
      </c>
      <c r="P288" s="31">
        <f t="shared" si="32"/>
        <v>81</v>
      </c>
      <c r="Q288" s="31">
        <f t="shared" si="32"/>
        <v>309</v>
      </c>
      <c r="R288" s="31">
        <f t="shared" si="32"/>
        <v>6</v>
      </c>
      <c r="S288" s="31">
        <f t="shared" si="32"/>
        <v>5</v>
      </c>
      <c r="T288" s="31">
        <f t="shared" si="32"/>
        <v>742</v>
      </c>
      <c r="U288" s="31">
        <f t="shared" si="32"/>
        <v>3180</v>
      </c>
    </row>
    <row r="289" spans="2:21" x14ac:dyDescent="0.2">
      <c r="B289" s="30">
        <v>2009</v>
      </c>
      <c r="C289" s="31">
        <f t="shared" ref="C289:N289" si="33">C268+C247+C226+C205+C184+C163+C142+C121+C100+C79+C58+C37+C16</f>
        <v>3</v>
      </c>
      <c r="D289" s="31">
        <f t="shared" si="33"/>
        <v>5</v>
      </c>
      <c r="E289" s="31">
        <f t="shared" si="33"/>
        <v>0</v>
      </c>
      <c r="F289" s="31">
        <f t="shared" si="33"/>
        <v>36</v>
      </c>
      <c r="G289" s="31">
        <f t="shared" si="33"/>
        <v>2</v>
      </c>
      <c r="H289" s="31">
        <f t="shared" si="33"/>
        <v>7</v>
      </c>
      <c r="I289" s="31">
        <f t="shared" si="33"/>
        <v>6</v>
      </c>
      <c r="J289" s="31">
        <f t="shared" si="33"/>
        <v>45</v>
      </c>
      <c r="K289" s="31">
        <f t="shared" si="33"/>
        <v>105</v>
      </c>
      <c r="L289" s="31">
        <f t="shared" si="33"/>
        <v>16</v>
      </c>
      <c r="M289" s="31">
        <f t="shared" si="33"/>
        <v>3</v>
      </c>
      <c r="N289" s="31">
        <f t="shared" si="33"/>
        <v>5</v>
      </c>
      <c r="O289" s="31">
        <f t="shared" ref="O289:U289" si="34">O268+O247+O226+O205+O184+O163+O142+O121+O100+O79+O58+O37+O16</f>
        <v>0</v>
      </c>
      <c r="P289" s="31">
        <f t="shared" si="34"/>
        <v>81</v>
      </c>
      <c r="Q289" s="31">
        <f t="shared" si="34"/>
        <v>314</v>
      </c>
      <c r="R289" s="31">
        <f t="shared" si="34"/>
        <v>6</v>
      </c>
      <c r="S289" s="31">
        <f t="shared" si="34"/>
        <v>5</v>
      </c>
      <c r="T289" s="31">
        <f t="shared" si="34"/>
        <v>753</v>
      </c>
      <c r="U289" s="31">
        <f t="shared" si="34"/>
        <v>3236</v>
      </c>
    </row>
    <row r="290" spans="2:21" x14ac:dyDescent="0.2">
      <c r="B290" s="30">
        <v>2010</v>
      </c>
      <c r="C290" s="31">
        <f t="shared" ref="C290:N290" si="35">C269+C248+C227+C206+C185+C164+C143+C122+C101+C80+C59+C38+C17</f>
        <v>3</v>
      </c>
      <c r="D290" s="31">
        <f t="shared" si="35"/>
        <v>5</v>
      </c>
      <c r="E290" s="31">
        <f t="shared" si="35"/>
        <v>0</v>
      </c>
      <c r="F290" s="31">
        <f t="shared" si="35"/>
        <v>36</v>
      </c>
      <c r="G290" s="31">
        <f t="shared" si="35"/>
        <v>2</v>
      </c>
      <c r="H290" s="31">
        <f t="shared" si="35"/>
        <v>7</v>
      </c>
      <c r="I290" s="31">
        <f t="shared" si="35"/>
        <v>6</v>
      </c>
      <c r="J290" s="31">
        <f t="shared" si="35"/>
        <v>45</v>
      </c>
      <c r="K290" s="31">
        <f t="shared" si="35"/>
        <v>109</v>
      </c>
      <c r="L290" s="31">
        <f t="shared" si="35"/>
        <v>15</v>
      </c>
      <c r="M290" s="31">
        <f t="shared" si="35"/>
        <v>3</v>
      </c>
      <c r="N290" s="31">
        <f t="shared" si="35"/>
        <v>6</v>
      </c>
      <c r="O290" s="31">
        <f t="shared" ref="O290:U290" si="36">O269+O248+O227+O206+O185+O164+O143+O122+O101+O80+O59+O38+O17</f>
        <v>0</v>
      </c>
      <c r="P290" s="31">
        <f t="shared" si="36"/>
        <v>83</v>
      </c>
      <c r="Q290" s="31">
        <f t="shared" si="36"/>
        <v>320</v>
      </c>
      <c r="R290" s="31">
        <f t="shared" si="36"/>
        <v>6</v>
      </c>
      <c r="S290" s="31">
        <f t="shared" si="36"/>
        <v>5</v>
      </c>
      <c r="T290" s="31">
        <f t="shared" si="36"/>
        <v>761</v>
      </c>
      <c r="U290" s="31">
        <f t="shared" si="36"/>
        <v>3305</v>
      </c>
    </row>
    <row r="291" spans="2:21" x14ac:dyDescent="0.2">
      <c r="B291" s="30">
        <v>2011</v>
      </c>
      <c r="C291" s="31">
        <f t="shared" ref="C291:N291" si="37">C270+C249+C228+C207+C186+C165+C144+C123+C102+C81+C60+C39+C18</f>
        <v>4</v>
      </c>
      <c r="D291" s="31">
        <f t="shared" si="37"/>
        <v>5</v>
      </c>
      <c r="E291" s="31">
        <f t="shared" si="37"/>
        <v>0</v>
      </c>
      <c r="F291" s="31">
        <f t="shared" si="37"/>
        <v>37</v>
      </c>
      <c r="G291" s="31">
        <f t="shared" si="37"/>
        <v>3</v>
      </c>
      <c r="H291" s="31">
        <f t="shared" si="37"/>
        <v>7</v>
      </c>
      <c r="I291" s="31">
        <f t="shared" si="37"/>
        <v>6</v>
      </c>
      <c r="J291" s="31">
        <f t="shared" si="37"/>
        <v>45</v>
      </c>
      <c r="K291" s="31">
        <f t="shared" si="37"/>
        <v>115</v>
      </c>
      <c r="L291" s="31">
        <f t="shared" si="37"/>
        <v>15</v>
      </c>
      <c r="M291" s="31">
        <f t="shared" si="37"/>
        <v>4</v>
      </c>
      <c r="N291" s="31">
        <f t="shared" si="37"/>
        <v>6</v>
      </c>
      <c r="O291" s="31">
        <f t="shared" ref="O291:U291" si="38">O270+O249+O228+O207+O186+O165+O144+O123+O102+O81+O60+O39+O18</f>
        <v>0</v>
      </c>
      <c r="P291" s="31">
        <f t="shared" si="38"/>
        <v>83</v>
      </c>
      <c r="Q291" s="31">
        <f t="shared" si="38"/>
        <v>330</v>
      </c>
      <c r="R291" s="31">
        <f t="shared" si="38"/>
        <v>6</v>
      </c>
      <c r="S291" s="31">
        <f t="shared" si="38"/>
        <v>5</v>
      </c>
      <c r="T291" s="31">
        <f t="shared" si="38"/>
        <v>782</v>
      </c>
      <c r="U291" s="31">
        <f t="shared" si="38"/>
        <v>3350</v>
      </c>
    </row>
    <row r="292" spans="2:21" x14ac:dyDescent="0.2">
      <c r="B292" s="30">
        <v>2012</v>
      </c>
      <c r="C292" s="31">
        <f t="shared" ref="C292:N292" si="39">C271+C250+C229+C208+C187+C166+C145+C124+C103+C82+C61+C40+C19</f>
        <v>4</v>
      </c>
      <c r="D292" s="31">
        <f t="shared" si="39"/>
        <v>4</v>
      </c>
      <c r="E292" s="31">
        <f t="shared" si="39"/>
        <v>0</v>
      </c>
      <c r="F292" s="31">
        <f t="shared" si="39"/>
        <v>37</v>
      </c>
      <c r="G292" s="31">
        <f t="shared" si="39"/>
        <v>3</v>
      </c>
      <c r="H292" s="31">
        <f t="shared" si="39"/>
        <v>6</v>
      </c>
      <c r="I292" s="31">
        <f t="shared" si="39"/>
        <v>6</v>
      </c>
      <c r="J292" s="31">
        <f t="shared" si="39"/>
        <v>46</v>
      </c>
      <c r="K292" s="31">
        <f t="shared" si="39"/>
        <v>126</v>
      </c>
      <c r="L292" s="31">
        <f t="shared" si="39"/>
        <v>15</v>
      </c>
      <c r="M292" s="31">
        <f t="shared" si="39"/>
        <v>4</v>
      </c>
      <c r="N292" s="31">
        <f t="shared" si="39"/>
        <v>6</v>
      </c>
      <c r="O292" s="31">
        <f t="shared" ref="O292:U292" si="40">O271+O250+O229+O208+O187+O166+O145+O124+O103+O82+O61+O40+O19</f>
        <v>0</v>
      </c>
      <c r="P292" s="31">
        <f t="shared" si="40"/>
        <v>82</v>
      </c>
      <c r="Q292" s="31">
        <f t="shared" si="40"/>
        <v>339</v>
      </c>
      <c r="R292" s="31">
        <f t="shared" si="40"/>
        <v>6</v>
      </c>
      <c r="S292" s="31">
        <f t="shared" si="40"/>
        <v>5</v>
      </c>
      <c r="T292" s="31">
        <f t="shared" si="40"/>
        <v>788</v>
      </c>
      <c r="U292" s="31">
        <f t="shared" si="40"/>
        <v>3540</v>
      </c>
    </row>
    <row r="293" spans="2:21" x14ac:dyDescent="0.2">
      <c r="B293" s="30">
        <v>2013</v>
      </c>
      <c r="C293" s="31">
        <f t="shared" ref="C293:N293" si="41">C272+C251+C230+C209+C188+C167+C146+C125+C104+C83+C62+C41+C20</f>
        <v>5</v>
      </c>
      <c r="D293" s="31">
        <f t="shared" si="41"/>
        <v>4</v>
      </c>
      <c r="E293" s="31">
        <f t="shared" si="41"/>
        <v>1</v>
      </c>
      <c r="F293" s="31">
        <f t="shared" si="41"/>
        <v>37</v>
      </c>
      <c r="G293" s="31">
        <f t="shared" si="41"/>
        <v>3</v>
      </c>
      <c r="H293" s="31">
        <f t="shared" si="41"/>
        <v>7</v>
      </c>
      <c r="I293" s="31">
        <f t="shared" si="41"/>
        <v>6</v>
      </c>
      <c r="J293" s="31">
        <f t="shared" si="41"/>
        <v>47</v>
      </c>
      <c r="K293" s="31">
        <f t="shared" si="41"/>
        <v>128</v>
      </c>
      <c r="L293" s="31">
        <f t="shared" si="41"/>
        <v>15</v>
      </c>
      <c r="M293" s="31">
        <f t="shared" si="41"/>
        <v>4</v>
      </c>
      <c r="N293" s="31">
        <f t="shared" si="41"/>
        <v>6</v>
      </c>
      <c r="O293" s="31">
        <f t="shared" ref="O293:U293" si="42">O272+O251+O230+O209+O188+O167+O146+O125+O104+O83+O62+O41+O20</f>
        <v>0</v>
      </c>
      <c r="P293" s="31">
        <f t="shared" si="42"/>
        <v>82</v>
      </c>
      <c r="Q293" s="31">
        <f t="shared" si="42"/>
        <v>345</v>
      </c>
      <c r="R293" s="31">
        <f t="shared" si="42"/>
        <v>6</v>
      </c>
      <c r="S293" s="31">
        <f t="shared" si="42"/>
        <v>5</v>
      </c>
      <c r="T293" s="31">
        <f t="shared" si="42"/>
        <v>799</v>
      </c>
      <c r="U293" s="31">
        <f t="shared" si="42"/>
        <v>3345</v>
      </c>
    </row>
    <row r="294" spans="2:21" x14ac:dyDescent="0.2">
      <c r="B294" s="30">
        <v>2014</v>
      </c>
      <c r="C294" s="31">
        <f t="shared" ref="C294:N294" si="43">C273+C252+C231+C210+C189+C168+C147+C126+C105+C84+C63+C42+C21</f>
        <v>3</v>
      </c>
      <c r="D294" s="31">
        <f t="shared" si="43"/>
        <v>4</v>
      </c>
      <c r="E294" s="31">
        <f t="shared" si="43"/>
        <v>1</v>
      </c>
      <c r="F294" s="31">
        <f t="shared" si="43"/>
        <v>37</v>
      </c>
      <c r="G294" s="31">
        <f t="shared" si="43"/>
        <v>3</v>
      </c>
      <c r="H294" s="31">
        <f t="shared" si="43"/>
        <v>7</v>
      </c>
      <c r="I294" s="31">
        <f t="shared" si="43"/>
        <v>6</v>
      </c>
      <c r="J294" s="31">
        <f t="shared" si="43"/>
        <v>48</v>
      </c>
      <c r="K294" s="31">
        <f t="shared" si="43"/>
        <v>130</v>
      </c>
      <c r="L294" s="31">
        <f t="shared" si="43"/>
        <v>15</v>
      </c>
      <c r="M294" s="31">
        <f t="shared" si="43"/>
        <v>4</v>
      </c>
      <c r="N294" s="31">
        <f t="shared" si="43"/>
        <v>6</v>
      </c>
      <c r="O294" s="31">
        <f t="shared" ref="O294:U294" si="44">O273+O252+O231+O210+O189+O168+O147+O126+O105+O84+O63+O42+O21</f>
        <v>0</v>
      </c>
      <c r="P294" s="31">
        <f t="shared" si="44"/>
        <v>83</v>
      </c>
      <c r="Q294" s="31">
        <f t="shared" si="44"/>
        <v>347</v>
      </c>
      <c r="R294" s="31">
        <f t="shared" si="44"/>
        <v>6</v>
      </c>
      <c r="S294" s="31">
        <f t="shared" si="44"/>
        <v>5</v>
      </c>
      <c r="T294" s="31">
        <f t="shared" si="44"/>
        <v>808</v>
      </c>
      <c r="U294" s="31">
        <f t="shared" si="44"/>
        <v>3329</v>
      </c>
    </row>
    <row r="295" spans="2:21" x14ac:dyDescent="0.2">
      <c r="B295" s="30">
        <v>2015</v>
      </c>
      <c r="C295" s="31">
        <f t="shared" ref="C295:N295" si="45">C232+C211+C190+C169+C148+C127+C106+C85+C64+C43+C22</f>
        <v>4</v>
      </c>
      <c r="D295" s="31">
        <f t="shared" si="45"/>
        <v>4</v>
      </c>
      <c r="E295" s="31">
        <f t="shared" si="45"/>
        <v>1</v>
      </c>
      <c r="F295" s="31">
        <f t="shared" si="45"/>
        <v>37</v>
      </c>
      <c r="G295" s="31">
        <f t="shared" si="45"/>
        <v>4</v>
      </c>
      <c r="H295" s="31">
        <f t="shared" si="45"/>
        <v>7</v>
      </c>
      <c r="I295" s="31">
        <f t="shared" si="45"/>
        <v>6</v>
      </c>
      <c r="J295" s="31">
        <f t="shared" si="45"/>
        <v>49</v>
      </c>
      <c r="K295" s="31">
        <f t="shared" si="45"/>
        <v>137</v>
      </c>
      <c r="L295" s="31">
        <f t="shared" si="45"/>
        <v>12</v>
      </c>
      <c r="M295" s="31">
        <f t="shared" si="45"/>
        <v>4</v>
      </c>
      <c r="N295" s="31">
        <f t="shared" si="45"/>
        <v>6</v>
      </c>
      <c r="O295" s="31">
        <f t="shared" ref="O295:U295" si="46">O232+O211+O190+O169+O148+O127+O106+O85+O64+O43+O22</f>
        <v>0</v>
      </c>
      <c r="P295" s="31">
        <f t="shared" si="46"/>
        <v>82</v>
      </c>
      <c r="Q295" s="31">
        <f t="shared" si="46"/>
        <v>353</v>
      </c>
      <c r="R295" s="31">
        <f t="shared" si="46"/>
        <v>6</v>
      </c>
      <c r="S295" s="31">
        <f t="shared" si="46"/>
        <v>5</v>
      </c>
      <c r="T295" s="31">
        <f t="shared" si="46"/>
        <v>819</v>
      </c>
      <c r="U295" s="31">
        <f t="shared" si="46"/>
        <v>3347</v>
      </c>
    </row>
    <row r="296" spans="2:21" x14ac:dyDescent="0.2">
      <c r="B296" s="30">
        <v>2016</v>
      </c>
      <c r="C296" s="31">
        <f t="shared" ref="C296:N297" si="47">C233+C212+C191+C170+C149+C128+C107+C86+C65+C44+C23</f>
        <v>4</v>
      </c>
      <c r="D296" s="31">
        <f t="shared" si="47"/>
        <v>5</v>
      </c>
      <c r="E296" s="31">
        <f t="shared" si="47"/>
        <v>1</v>
      </c>
      <c r="F296" s="31">
        <f t="shared" si="47"/>
        <v>37</v>
      </c>
      <c r="G296" s="31">
        <f t="shared" si="47"/>
        <v>4</v>
      </c>
      <c r="H296" s="31">
        <f t="shared" si="47"/>
        <v>9</v>
      </c>
      <c r="I296" s="31">
        <f t="shared" si="47"/>
        <v>6</v>
      </c>
      <c r="J296" s="31">
        <f t="shared" si="47"/>
        <v>49</v>
      </c>
      <c r="K296" s="31">
        <f t="shared" si="47"/>
        <v>146</v>
      </c>
      <c r="L296" s="31">
        <f t="shared" si="47"/>
        <v>12</v>
      </c>
      <c r="M296" s="31">
        <f t="shared" si="47"/>
        <v>4</v>
      </c>
      <c r="N296" s="31">
        <f t="shared" si="47"/>
        <v>7</v>
      </c>
      <c r="O296" s="31">
        <f t="shared" ref="O296:U296" si="48">O233+O212+O191+O170+O149+O128+O107+O86+O65+O44+O23</f>
        <v>0</v>
      </c>
      <c r="P296" s="31">
        <f t="shared" si="48"/>
        <v>81</v>
      </c>
      <c r="Q296" s="31">
        <f t="shared" si="48"/>
        <v>365</v>
      </c>
      <c r="R296" s="31">
        <f t="shared" si="48"/>
        <v>7</v>
      </c>
      <c r="S296" s="31">
        <f t="shared" si="48"/>
        <v>3</v>
      </c>
      <c r="T296" s="31">
        <f t="shared" si="48"/>
        <v>827</v>
      </c>
      <c r="U296" s="31">
        <f t="shared" si="48"/>
        <v>3367</v>
      </c>
    </row>
    <row r="297" spans="2:21" x14ac:dyDescent="0.2">
      <c r="B297" s="30">
        <v>2017</v>
      </c>
      <c r="C297" s="31">
        <f t="shared" si="47"/>
        <v>3</v>
      </c>
      <c r="D297" s="31">
        <f t="shared" si="47"/>
        <v>5</v>
      </c>
      <c r="E297" s="31">
        <f t="shared" si="47"/>
        <v>1</v>
      </c>
      <c r="F297" s="31">
        <f t="shared" si="47"/>
        <v>34</v>
      </c>
      <c r="G297" s="31">
        <f t="shared" si="47"/>
        <v>2</v>
      </c>
      <c r="H297" s="31">
        <f t="shared" si="47"/>
        <v>5</v>
      </c>
      <c r="I297" s="31">
        <f t="shared" si="47"/>
        <v>5</v>
      </c>
      <c r="J297" s="31">
        <f t="shared" si="47"/>
        <v>42</v>
      </c>
      <c r="K297" s="31">
        <f t="shared" si="47"/>
        <v>137</v>
      </c>
      <c r="L297" s="31">
        <f t="shared" si="47"/>
        <v>10</v>
      </c>
      <c r="M297" s="31">
        <f t="shared" si="47"/>
        <v>2</v>
      </c>
      <c r="N297" s="31">
        <f>N234+N213+N192+N171+N150+N129+N108+N87+N66+N45+N24</f>
        <v>6</v>
      </c>
      <c r="O297" s="31">
        <f t="shared" ref="O297:U297" si="49">O234+O213+O192+O171+O150+O129+O108+O87+O66+O45+O24</f>
        <v>0</v>
      </c>
      <c r="P297" s="31">
        <f t="shared" si="49"/>
        <v>74</v>
      </c>
      <c r="Q297" s="31">
        <f t="shared" si="49"/>
        <v>326</v>
      </c>
      <c r="R297" s="31">
        <f t="shared" si="49"/>
        <v>4</v>
      </c>
      <c r="S297" s="31">
        <f t="shared" si="49"/>
        <v>3</v>
      </c>
      <c r="T297" s="31">
        <f t="shared" si="49"/>
        <v>720</v>
      </c>
      <c r="U297" s="31">
        <f t="shared" si="49"/>
        <v>2697</v>
      </c>
    </row>
    <row r="299" spans="2:21" x14ac:dyDescent="0.2">
      <c r="B299" s="9" t="s">
        <v>96</v>
      </c>
    </row>
    <row r="300" spans="2:21" x14ac:dyDescent="0.2">
      <c r="C300" t="s">
        <v>77</v>
      </c>
      <c r="D300" t="s">
        <v>65</v>
      </c>
      <c r="E300" t="s">
        <v>66</v>
      </c>
      <c r="F300" t="s">
        <v>68</v>
      </c>
      <c r="G300" t="s">
        <v>69</v>
      </c>
      <c r="H300" t="s">
        <v>70</v>
      </c>
      <c r="I300" t="s">
        <v>72</v>
      </c>
      <c r="J300" t="s">
        <v>176</v>
      </c>
      <c r="K300" s="9" t="s">
        <v>1</v>
      </c>
      <c r="L300" s="85" t="s">
        <v>177</v>
      </c>
      <c r="M300" t="s">
        <v>73</v>
      </c>
      <c r="N300" t="s">
        <v>74</v>
      </c>
      <c r="O300" t="s">
        <v>75</v>
      </c>
      <c r="P300" t="s">
        <v>76</v>
      </c>
      <c r="Q300" s="9" t="s">
        <v>79</v>
      </c>
      <c r="R300" s="85" t="s">
        <v>67</v>
      </c>
      <c r="S300" s="85" t="s">
        <v>71</v>
      </c>
      <c r="T300" s="9" t="s">
        <v>78</v>
      </c>
      <c r="U300" s="9" t="s">
        <v>95</v>
      </c>
    </row>
    <row r="301" spans="2:21" x14ac:dyDescent="0.2">
      <c r="B301" s="9">
        <v>2000</v>
      </c>
      <c r="C301">
        <f t="shared" ref="C301:N301" si="50">C7+C28+C112+C133</f>
        <v>0</v>
      </c>
      <c r="D301">
        <f t="shared" si="50"/>
        <v>1</v>
      </c>
      <c r="E301">
        <f t="shared" si="50"/>
        <v>0</v>
      </c>
      <c r="F301">
        <f t="shared" si="50"/>
        <v>7</v>
      </c>
      <c r="G301">
        <f t="shared" si="50"/>
        <v>0</v>
      </c>
      <c r="H301">
        <f t="shared" si="50"/>
        <v>0</v>
      </c>
      <c r="I301">
        <f t="shared" si="50"/>
        <v>0</v>
      </c>
      <c r="J301">
        <f t="shared" si="50"/>
        <v>4</v>
      </c>
      <c r="K301">
        <f t="shared" si="50"/>
        <v>8</v>
      </c>
      <c r="L301">
        <f t="shared" si="50"/>
        <v>5</v>
      </c>
      <c r="M301">
        <f t="shared" si="50"/>
        <v>0</v>
      </c>
      <c r="N301">
        <f t="shared" si="50"/>
        <v>0</v>
      </c>
      <c r="O301">
        <f t="shared" ref="O301:U301" si="51">O7+O28+O112+O133</f>
        <v>0</v>
      </c>
      <c r="P301">
        <f t="shared" si="51"/>
        <v>14</v>
      </c>
      <c r="Q301">
        <f t="shared" si="51"/>
        <v>39</v>
      </c>
      <c r="R301">
        <f t="shared" si="51"/>
        <v>0</v>
      </c>
      <c r="S301">
        <f t="shared" si="51"/>
        <v>0</v>
      </c>
      <c r="T301">
        <f t="shared" si="51"/>
        <v>72</v>
      </c>
      <c r="U301">
        <f t="shared" si="51"/>
        <v>219</v>
      </c>
    </row>
    <row r="302" spans="2:21" x14ac:dyDescent="0.2">
      <c r="B302" s="9">
        <v>2001</v>
      </c>
      <c r="C302">
        <f t="shared" ref="C302:N302" si="52">C8+C29+C113+C134</f>
        <v>0</v>
      </c>
      <c r="D302">
        <f t="shared" si="52"/>
        <v>1</v>
      </c>
      <c r="E302">
        <f t="shared" si="52"/>
        <v>0</v>
      </c>
      <c r="F302">
        <f t="shared" si="52"/>
        <v>7</v>
      </c>
      <c r="G302">
        <f t="shared" si="52"/>
        <v>0</v>
      </c>
      <c r="H302">
        <f t="shared" si="52"/>
        <v>0</v>
      </c>
      <c r="I302">
        <f t="shared" si="52"/>
        <v>0</v>
      </c>
      <c r="J302">
        <f t="shared" si="52"/>
        <v>4</v>
      </c>
      <c r="K302">
        <f t="shared" si="52"/>
        <v>9</v>
      </c>
      <c r="L302">
        <f t="shared" si="52"/>
        <v>5</v>
      </c>
      <c r="M302">
        <f t="shared" si="52"/>
        <v>0</v>
      </c>
      <c r="N302">
        <f t="shared" si="52"/>
        <v>0</v>
      </c>
      <c r="O302">
        <f t="shared" ref="O302:U302" si="53">O8+O29+O113+O134</f>
        <v>0</v>
      </c>
      <c r="P302">
        <f t="shared" si="53"/>
        <v>14</v>
      </c>
      <c r="Q302">
        <f t="shared" si="53"/>
        <v>40</v>
      </c>
      <c r="R302">
        <f t="shared" si="53"/>
        <v>0</v>
      </c>
      <c r="S302">
        <f t="shared" si="53"/>
        <v>0</v>
      </c>
      <c r="T302">
        <f t="shared" si="53"/>
        <v>78</v>
      </c>
      <c r="U302">
        <f t="shared" si="53"/>
        <v>239</v>
      </c>
    </row>
    <row r="303" spans="2:21" x14ac:dyDescent="0.2">
      <c r="B303" s="9">
        <v>2002</v>
      </c>
      <c r="C303">
        <f t="shared" ref="C303:N303" si="54">C9+C30+C114+C135</f>
        <v>0</v>
      </c>
      <c r="D303">
        <f t="shared" si="54"/>
        <v>1</v>
      </c>
      <c r="E303">
        <f t="shared" si="54"/>
        <v>0</v>
      </c>
      <c r="F303">
        <f t="shared" si="54"/>
        <v>7</v>
      </c>
      <c r="G303">
        <f t="shared" si="54"/>
        <v>0</v>
      </c>
      <c r="H303">
        <f t="shared" si="54"/>
        <v>0</v>
      </c>
      <c r="I303">
        <f t="shared" si="54"/>
        <v>0</v>
      </c>
      <c r="J303">
        <f t="shared" si="54"/>
        <v>4</v>
      </c>
      <c r="K303">
        <f t="shared" si="54"/>
        <v>10</v>
      </c>
      <c r="L303">
        <f t="shared" si="54"/>
        <v>5</v>
      </c>
      <c r="M303">
        <f t="shared" si="54"/>
        <v>0</v>
      </c>
      <c r="N303">
        <f t="shared" si="54"/>
        <v>0</v>
      </c>
      <c r="O303">
        <f t="shared" ref="O303:U303" si="55">O9+O30+O114+O135</f>
        <v>0</v>
      </c>
      <c r="P303">
        <f t="shared" si="55"/>
        <v>14</v>
      </c>
      <c r="Q303">
        <f t="shared" si="55"/>
        <v>41</v>
      </c>
      <c r="R303">
        <f t="shared" si="55"/>
        <v>0</v>
      </c>
      <c r="S303">
        <f t="shared" si="55"/>
        <v>0</v>
      </c>
      <c r="T303">
        <f t="shared" si="55"/>
        <v>88</v>
      </c>
      <c r="U303">
        <f t="shared" si="55"/>
        <v>274</v>
      </c>
    </row>
    <row r="304" spans="2:21" x14ac:dyDescent="0.2">
      <c r="B304" s="9">
        <v>2003</v>
      </c>
      <c r="C304">
        <f t="shared" ref="C304:N304" si="56">C10+C31+C115+C136</f>
        <v>1</v>
      </c>
      <c r="D304">
        <f t="shared" si="56"/>
        <v>1</v>
      </c>
      <c r="E304">
        <f t="shared" si="56"/>
        <v>0</v>
      </c>
      <c r="F304">
        <f t="shared" si="56"/>
        <v>9</v>
      </c>
      <c r="G304">
        <f t="shared" si="56"/>
        <v>0</v>
      </c>
      <c r="H304">
        <f t="shared" si="56"/>
        <v>0</v>
      </c>
      <c r="I304">
        <f t="shared" si="56"/>
        <v>0</v>
      </c>
      <c r="J304">
        <f t="shared" si="56"/>
        <v>5</v>
      </c>
      <c r="K304">
        <f t="shared" si="56"/>
        <v>10</v>
      </c>
      <c r="L304">
        <f t="shared" si="56"/>
        <v>6</v>
      </c>
      <c r="M304">
        <f t="shared" si="56"/>
        <v>0</v>
      </c>
      <c r="N304">
        <f t="shared" si="56"/>
        <v>1</v>
      </c>
      <c r="O304">
        <f t="shared" ref="O304:U304" si="57">O10+O31+O115+O136</f>
        <v>0</v>
      </c>
      <c r="P304">
        <f t="shared" si="57"/>
        <v>19</v>
      </c>
      <c r="Q304">
        <f t="shared" si="57"/>
        <v>52</v>
      </c>
      <c r="R304">
        <f t="shared" si="57"/>
        <v>0</v>
      </c>
      <c r="S304">
        <f t="shared" si="57"/>
        <v>0</v>
      </c>
      <c r="T304">
        <f t="shared" si="57"/>
        <v>106</v>
      </c>
      <c r="U304">
        <f t="shared" si="57"/>
        <v>318</v>
      </c>
    </row>
    <row r="305" spans="2:21" x14ac:dyDescent="0.2">
      <c r="B305" s="9">
        <v>2004</v>
      </c>
      <c r="C305">
        <f t="shared" ref="C305:N305" si="58">C11+C32+C116+C137</f>
        <v>0</v>
      </c>
      <c r="D305">
        <f t="shared" si="58"/>
        <v>1</v>
      </c>
      <c r="E305">
        <f t="shared" si="58"/>
        <v>0</v>
      </c>
      <c r="F305">
        <f t="shared" si="58"/>
        <v>14</v>
      </c>
      <c r="G305">
        <f t="shared" si="58"/>
        <v>0</v>
      </c>
      <c r="H305">
        <f t="shared" si="58"/>
        <v>0</v>
      </c>
      <c r="I305">
        <f t="shared" si="58"/>
        <v>0</v>
      </c>
      <c r="J305">
        <f t="shared" si="58"/>
        <v>6</v>
      </c>
      <c r="K305">
        <f t="shared" si="58"/>
        <v>12</v>
      </c>
      <c r="L305">
        <f t="shared" si="58"/>
        <v>6</v>
      </c>
      <c r="M305">
        <f t="shared" si="58"/>
        <v>0</v>
      </c>
      <c r="N305">
        <f t="shared" si="58"/>
        <v>1</v>
      </c>
      <c r="O305">
        <f t="shared" ref="O305:U305" si="59">O11+O32+O116+O137</f>
        <v>0</v>
      </c>
      <c r="P305">
        <f t="shared" si="59"/>
        <v>21</v>
      </c>
      <c r="Q305">
        <f t="shared" si="59"/>
        <v>61</v>
      </c>
      <c r="R305">
        <f t="shared" si="59"/>
        <v>0</v>
      </c>
      <c r="S305">
        <f t="shared" si="59"/>
        <v>0</v>
      </c>
      <c r="T305">
        <f t="shared" si="59"/>
        <v>135</v>
      </c>
      <c r="U305">
        <f t="shared" si="59"/>
        <v>368</v>
      </c>
    </row>
    <row r="306" spans="2:21" x14ac:dyDescent="0.2">
      <c r="B306" s="9">
        <v>2005</v>
      </c>
      <c r="C306">
        <f t="shared" ref="C306:N306" si="60">C12+C33+C117+C138</f>
        <v>0</v>
      </c>
      <c r="D306">
        <f t="shared" si="60"/>
        <v>1</v>
      </c>
      <c r="E306">
        <f t="shared" si="60"/>
        <v>0</v>
      </c>
      <c r="F306">
        <f t="shared" si="60"/>
        <v>15</v>
      </c>
      <c r="G306">
        <f t="shared" si="60"/>
        <v>0</v>
      </c>
      <c r="H306">
        <f t="shared" si="60"/>
        <v>0</v>
      </c>
      <c r="I306">
        <f t="shared" si="60"/>
        <v>0</v>
      </c>
      <c r="J306">
        <f t="shared" si="60"/>
        <v>7</v>
      </c>
      <c r="K306">
        <f t="shared" si="60"/>
        <v>13</v>
      </c>
      <c r="L306">
        <f t="shared" si="60"/>
        <v>5</v>
      </c>
      <c r="M306">
        <f t="shared" si="60"/>
        <v>0</v>
      </c>
      <c r="N306">
        <f t="shared" si="60"/>
        <v>1</v>
      </c>
      <c r="O306">
        <f t="shared" ref="O306:U306" si="61">O12+O33+O117+O138</f>
        <v>0</v>
      </c>
      <c r="P306">
        <f t="shared" si="61"/>
        <v>21</v>
      </c>
      <c r="Q306">
        <f t="shared" si="61"/>
        <v>63</v>
      </c>
      <c r="R306">
        <f t="shared" si="61"/>
        <v>0</v>
      </c>
      <c r="S306">
        <f t="shared" si="61"/>
        <v>0</v>
      </c>
      <c r="T306">
        <f t="shared" si="61"/>
        <v>135</v>
      </c>
      <c r="U306">
        <f t="shared" si="61"/>
        <v>391</v>
      </c>
    </row>
    <row r="307" spans="2:21" x14ac:dyDescent="0.2">
      <c r="B307" s="9">
        <v>2006</v>
      </c>
      <c r="C307">
        <f t="shared" ref="C307:N307" si="62">C13+C34+C118+C139</f>
        <v>0</v>
      </c>
      <c r="D307">
        <f t="shared" si="62"/>
        <v>1</v>
      </c>
      <c r="E307">
        <f t="shared" si="62"/>
        <v>0</v>
      </c>
      <c r="F307">
        <f t="shared" si="62"/>
        <v>15</v>
      </c>
      <c r="G307">
        <f t="shared" si="62"/>
        <v>0</v>
      </c>
      <c r="H307">
        <f t="shared" si="62"/>
        <v>0</v>
      </c>
      <c r="I307">
        <f t="shared" si="62"/>
        <v>0</v>
      </c>
      <c r="J307">
        <f t="shared" si="62"/>
        <v>7</v>
      </c>
      <c r="K307">
        <f t="shared" si="62"/>
        <v>14</v>
      </c>
      <c r="L307">
        <f t="shared" si="62"/>
        <v>6</v>
      </c>
      <c r="M307">
        <f t="shared" si="62"/>
        <v>0</v>
      </c>
      <c r="N307">
        <f t="shared" si="62"/>
        <v>1</v>
      </c>
      <c r="O307">
        <f t="shared" ref="O307:U307" si="63">O13+O34+O118+O139</f>
        <v>0</v>
      </c>
      <c r="P307">
        <f t="shared" si="63"/>
        <v>21</v>
      </c>
      <c r="Q307">
        <f t="shared" si="63"/>
        <v>65</v>
      </c>
      <c r="R307">
        <f t="shared" si="63"/>
        <v>0</v>
      </c>
      <c r="S307">
        <f t="shared" si="63"/>
        <v>0</v>
      </c>
      <c r="T307">
        <f t="shared" si="63"/>
        <v>136</v>
      </c>
      <c r="U307">
        <f t="shared" si="63"/>
        <v>417</v>
      </c>
    </row>
    <row r="308" spans="2:21" x14ac:dyDescent="0.2">
      <c r="B308" s="9">
        <v>2007</v>
      </c>
      <c r="C308">
        <f t="shared" ref="C308:N308" si="64">C14+C35+C119+C140</f>
        <v>0</v>
      </c>
      <c r="D308">
        <f t="shared" si="64"/>
        <v>1</v>
      </c>
      <c r="E308">
        <f t="shared" si="64"/>
        <v>0</v>
      </c>
      <c r="F308">
        <f t="shared" si="64"/>
        <v>15</v>
      </c>
      <c r="G308">
        <f t="shared" si="64"/>
        <v>0</v>
      </c>
      <c r="H308">
        <f t="shared" si="64"/>
        <v>0</v>
      </c>
      <c r="I308">
        <f t="shared" si="64"/>
        <v>0</v>
      </c>
      <c r="J308">
        <f t="shared" si="64"/>
        <v>9</v>
      </c>
      <c r="K308">
        <f t="shared" si="64"/>
        <v>18</v>
      </c>
      <c r="L308">
        <f t="shared" si="64"/>
        <v>9</v>
      </c>
      <c r="M308">
        <f t="shared" si="64"/>
        <v>0</v>
      </c>
      <c r="N308">
        <f t="shared" si="64"/>
        <v>1</v>
      </c>
      <c r="O308">
        <f t="shared" ref="O308:U308" si="65">O14+O35+O119+O140</f>
        <v>0</v>
      </c>
      <c r="P308">
        <f t="shared" si="65"/>
        <v>22</v>
      </c>
      <c r="Q308">
        <f t="shared" si="65"/>
        <v>75</v>
      </c>
      <c r="R308">
        <f t="shared" si="65"/>
        <v>0</v>
      </c>
      <c r="S308">
        <f t="shared" si="65"/>
        <v>0</v>
      </c>
      <c r="T308">
        <f t="shared" si="65"/>
        <v>146</v>
      </c>
      <c r="U308">
        <f t="shared" si="65"/>
        <v>444</v>
      </c>
    </row>
    <row r="309" spans="2:21" x14ac:dyDescent="0.2">
      <c r="B309" s="9">
        <v>2008</v>
      </c>
      <c r="C309">
        <f t="shared" ref="C309:N309" si="66">C15+C36+C120+C141</f>
        <v>0</v>
      </c>
      <c r="D309">
        <f t="shared" si="66"/>
        <v>1</v>
      </c>
      <c r="E309">
        <f t="shared" si="66"/>
        <v>0</v>
      </c>
      <c r="F309">
        <f t="shared" si="66"/>
        <v>15</v>
      </c>
      <c r="G309">
        <f t="shared" si="66"/>
        <v>0</v>
      </c>
      <c r="H309">
        <f t="shared" si="66"/>
        <v>0</v>
      </c>
      <c r="I309">
        <f t="shared" si="66"/>
        <v>0</v>
      </c>
      <c r="J309">
        <f t="shared" si="66"/>
        <v>9</v>
      </c>
      <c r="K309">
        <f t="shared" si="66"/>
        <v>20</v>
      </c>
      <c r="L309">
        <f t="shared" si="66"/>
        <v>9</v>
      </c>
      <c r="M309">
        <f t="shared" si="66"/>
        <v>0</v>
      </c>
      <c r="N309">
        <f t="shared" si="66"/>
        <v>2</v>
      </c>
      <c r="O309">
        <f t="shared" ref="O309:U309" si="67">O15+O36+O120+O141</f>
        <v>0</v>
      </c>
      <c r="P309">
        <f t="shared" si="67"/>
        <v>22</v>
      </c>
      <c r="Q309">
        <f t="shared" si="67"/>
        <v>78</v>
      </c>
      <c r="R309">
        <f t="shared" si="67"/>
        <v>0</v>
      </c>
      <c r="S309">
        <f t="shared" si="67"/>
        <v>0</v>
      </c>
      <c r="T309">
        <f t="shared" si="67"/>
        <v>156</v>
      </c>
      <c r="U309">
        <f t="shared" si="67"/>
        <v>472</v>
      </c>
    </row>
    <row r="310" spans="2:21" x14ac:dyDescent="0.2">
      <c r="B310" s="9">
        <v>2009</v>
      </c>
      <c r="C310">
        <f t="shared" ref="C310:N310" si="68">C16+C37+C121+C142</f>
        <v>0</v>
      </c>
      <c r="D310">
        <f t="shared" si="68"/>
        <v>1</v>
      </c>
      <c r="E310">
        <f t="shared" si="68"/>
        <v>0</v>
      </c>
      <c r="F310">
        <f t="shared" si="68"/>
        <v>17</v>
      </c>
      <c r="G310">
        <f t="shared" si="68"/>
        <v>0</v>
      </c>
      <c r="H310">
        <f t="shared" si="68"/>
        <v>0</v>
      </c>
      <c r="I310">
        <f t="shared" si="68"/>
        <v>0</v>
      </c>
      <c r="J310">
        <f t="shared" si="68"/>
        <v>9</v>
      </c>
      <c r="K310">
        <f t="shared" si="68"/>
        <v>21</v>
      </c>
      <c r="L310">
        <f t="shared" si="68"/>
        <v>9</v>
      </c>
      <c r="M310">
        <f t="shared" si="68"/>
        <v>0</v>
      </c>
      <c r="N310">
        <f t="shared" si="68"/>
        <v>2</v>
      </c>
      <c r="O310">
        <f t="shared" ref="O310:U310" si="69">O16+O37+O121+O142</f>
        <v>0</v>
      </c>
      <c r="P310">
        <f t="shared" si="69"/>
        <v>22</v>
      </c>
      <c r="Q310">
        <f t="shared" si="69"/>
        <v>81</v>
      </c>
      <c r="R310">
        <f t="shared" si="69"/>
        <v>0</v>
      </c>
      <c r="S310">
        <f t="shared" si="69"/>
        <v>0</v>
      </c>
      <c r="T310">
        <f t="shared" si="69"/>
        <v>162</v>
      </c>
      <c r="U310">
        <f t="shared" si="69"/>
        <v>491</v>
      </c>
    </row>
    <row r="311" spans="2:21" x14ac:dyDescent="0.2">
      <c r="B311" s="9">
        <v>2010</v>
      </c>
      <c r="C311">
        <f t="shared" ref="C311:N311" si="70">C17+C38+C122+C143</f>
        <v>0</v>
      </c>
      <c r="D311">
        <f t="shared" si="70"/>
        <v>1</v>
      </c>
      <c r="E311">
        <f t="shared" si="70"/>
        <v>0</v>
      </c>
      <c r="F311">
        <f t="shared" si="70"/>
        <v>17</v>
      </c>
      <c r="G311">
        <f t="shared" si="70"/>
        <v>0</v>
      </c>
      <c r="H311">
        <f t="shared" si="70"/>
        <v>0</v>
      </c>
      <c r="I311">
        <f t="shared" si="70"/>
        <v>0</v>
      </c>
      <c r="J311">
        <f t="shared" si="70"/>
        <v>9</v>
      </c>
      <c r="K311">
        <f t="shared" si="70"/>
        <v>22</v>
      </c>
      <c r="L311">
        <f t="shared" si="70"/>
        <v>9</v>
      </c>
      <c r="M311">
        <f t="shared" si="70"/>
        <v>0</v>
      </c>
      <c r="N311">
        <f t="shared" si="70"/>
        <v>2</v>
      </c>
      <c r="O311">
        <f t="shared" ref="O311:U311" si="71">O17+O38+O122+O143</f>
        <v>0</v>
      </c>
      <c r="P311">
        <f t="shared" si="71"/>
        <v>22</v>
      </c>
      <c r="Q311">
        <f t="shared" si="71"/>
        <v>82</v>
      </c>
      <c r="R311">
        <f t="shared" si="71"/>
        <v>0</v>
      </c>
      <c r="S311">
        <f t="shared" si="71"/>
        <v>0</v>
      </c>
      <c r="T311">
        <f t="shared" si="71"/>
        <v>160</v>
      </c>
      <c r="U311">
        <f t="shared" si="71"/>
        <v>510</v>
      </c>
    </row>
    <row r="312" spans="2:21" x14ac:dyDescent="0.2">
      <c r="B312" s="9">
        <v>2011</v>
      </c>
      <c r="C312">
        <f t="shared" ref="C312:N312" si="72">C18+C39+C123+C144</f>
        <v>1</v>
      </c>
      <c r="D312">
        <f t="shared" si="72"/>
        <v>1</v>
      </c>
      <c r="E312">
        <f t="shared" si="72"/>
        <v>0</v>
      </c>
      <c r="F312">
        <f t="shared" si="72"/>
        <v>17</v>
      </c>
      <c r="G312">
        <f t="shared" si="72"/>
        <v>0</v>
      </c>
      <c r="H312">
        <f t="shared" si="72"/>
        <v>0</v>
      </c>
      <c r="I312">
        <f t="shared" si="72"/>
        <v>0</v>
      </c>
      <c r="J312">
        <f t="shared" si="72"/>
        <v>9</v>
      </c>
      <c r="K312">
        <f t="shared" si="72"/>
        <v>23</v>
      </c>
      <c r="L312">
        <f t="shared" si="72"/>
        <v>9</v>
      </c>
      <c r="M312">
        <f t="shared" si="72"/>
        <v>0</v>
      </c>
      <c r="N312">
        <f t="shared" si="72"/>
        <v>2</v>
      </c>
      <c r="O312">
        <f t="shared" ref="O312:U312" si="73">O18+O39+O123+O144</f>
        <v>0</v>
      </c>
      <c r="P312">
        <f t="shared" si="73"/>
        <v>23</v>
      </c>
      <c r="Q312">
        <f t="shared" si="73"/>
        <v>85</v>
      </c>
      <c r="R312">
        <f t="shared" si="73"/>
        <v>0</v>
      </c>
      <c r="S312">
        <f t="shared" si="73"/>
        <v>0</v>
      </c>
      <c r="T312">
        <f t="shared" si="73"/>
        <v>164</v>
      </c>
      <c r="U312">
        <f t="shared" si="73"/>
        <v>525</v>
      </c>
    </row>
    <row r="313" spans="2:21" x14ac:dyDescent="0.2">
      <c r="B313" s="9">
        <v>2012</v>
      </c>
      <c r="C313">
        <f t="shared" ref="C313:N313" si="74">C19+C40+C124+C145</f>
        <v>1</v>
      </c>
      <c r="D313">
        <f t="shared" si="74"/>
        <v>1</v>
      </c>
      <c r="E313">
        <f t="shared" si="74"/>
        <v>0</v>
      </c>
      <c r="F313">
        <f t="shared" si="74"/>
        <v>17</v>
      </c>
      <c r="G313">
        <f t="shared" si="74"/>
        <v>0</v>
      </c>
      <c r="H313">
        <f t="shared" si="74"/>
        <v>0</v>
      </c>
      <c r="I313">
        <f t="shared" si="74"/>
        <v>0</v>
      </c>
      <c r="J313">
        <f t="shared" si="74"/>
        <v>11</v>
      </c>
      <c r="K313">
        <f t="shared" si="74"/>
        <v>23</v>
      </c>
      <c r="L313">
        <f t="shared" si="74"/>
        <v>8</v>
      </c>
      <c r="M313">
        <f t="shared" si="74"/>
        <v>0</v>
      </c>
      <c r="N313">
        <f t="shared" si="74"/>
        <v>2</v>
      </c>
      <c r="O313">
        <f t="shared" ref="O313:U313" si="75">O19+O40+O124+O145</f>
        <v>0</v>
      </c>
      <c r="P313">
        <f t="shared" si="75"/>
        <v>24</v>
      </c>
      <c r="Q313">
        <f t="shared" si="75"/>
        <v>87</v>
      </c>
      <c r="R313">
        <f t="shared" si="75"/>
        <v>0</v>
      </c>
      <c r="S313">
        <f t="shared" si="75"/>
        <v>0</v>
      </c>
      <c r="T313">
        <f t="shared" si="75"/>
        <v>166</v>
      </c>
      <c r="U313">
        <f t="shared" si="75"/>
        <v>539</v>
      </c>
    </row>
    <row r="314" spans="2:21" x14ac:dyDescent="0.2">
      <c r="B314" s="9">
        <v>2013</v>
      </c>
      <c r="C314">
        <f t="shared" ref="C314:N314" si="76">C20+C41+C125+C146</f>
        <v>1</v>
      </c>
      <c r="D314">
        <f t="shared" si="76"/>
        <v>1</v>
      </c>
      <c r="E314">
        <f t="shared" si="76"/>
        <v>1</v>
      </c>
      <c r="F314">
        <f t="shared" si="76"/>
        <v>18</v>
      </c>
      <c r="G314">
        <f t="shared" si="76"/>
        <v>0</v>
      </c>
      <c r="H314">
        <f t="shared" si="76"/>
        <v>0</v>
      </c>
      <c r="I314">
        <f t="shared" si="76"/>
        <v>0</v>
      </c>
      <c r="J314">
        <f t="shared" si="76"/>
        <v>12</v>
      </c>
      <c r="K314">
        <f t="shared" si="76"/>
        <v>22</v>
      </c>
      <c r="L314">
        <f t="shared" si="76"/>
        <v>9</v>
      </c>
      <c r="M314">
        <f t="shared" si="76"/>
        <v>0</v>
      </c>
      <c r="N314">
        <f t="shared" si="76"/>
        <v>2</v>
      </c>
      <c r="O314">
        <f t="shared" ref="O314:U314" si="77">O20+O41+O125+O146</f>
        <v>0</v>
      </c>
      <c r="P314">
        <f t="shared" si="77"/>
        <v>25</v>
      </c>
      <c r="Q314">
        <f t="shared" si="77"/>
        <v>91</v>
      </c>
      <c r="R314">
        <f t="shared" si="77"/>
        <v>0</v>
      </c>
      <c r="S314">
        <f t="shared" si="77"/>
        <v>0</v>
      </c>
      <c r="T314">
        <f t="shared" si="77"/>
        <v>170</v>
      </c>
      <c r="U314">
        <f t="shared" si="77"/>
        <v>548</v>
      </c>
    </row>
    <row r="315" spans="2:21" x14ac:dyDescent="0.2">
      <c r="B315" s="9">
        <v>2014</v>
      </c>
      <c r="C315">
        <f t="shared" ref="C315:N315" si="78">C21+C42+C126+C147</f>
        <v>1</v>
      </c>
      <c r="D315">
        <f t="shared" si="78"/>
        <v>1</v>
      </c>
      <c r="E315">
        <f t="shared" si="78"/>
        <v>1</v>
      </c>
      <c r="F315">
        <f t="shared" si="78"/>
        <v>18</v>
      </c>
      <c r="G315">
        <f t="shared" si="78"/>
        <v>0</v>
      </c>
      <c r="H315">
        <f t="shared" si="78"/>
        <v>0</v>
      </c>
      <c r="I315">
        <f t="shared" si="78"/>
        <v>0</v>
      </c>
      <c r="J315">
        <f t="shared" si="78"/>
        <v>13</v>
      </c>
      <c r="K315">
        <f t="shared" si="78"/>
        <v>22</v>
      </c>
      <c r="L315">
        <f t="shared" si="78"/>
        <v>9</v>
      </c>
      <c r="M315">
        <f t="shared" si="78"/>
        <v>0</v>
      </c>
      <c r="N315">
        <f t="shared" si="78"/>
        <v>2</v>
      </c>
      <c r="O315">
        <f t="shared" ref="O315:U315" si="79">O21+O42+O126+O147</f>
        <v>0</v>
      </c>
      <c r="P315">
        <f t="shared" si="79"/>
        <v>26</v>
      </c>
      <c r="Q315">
        <f t="shared" si="79"/>
        <v>93</v>
      </c>
      <c r="R315">
        <f t="shared" si="79"/>
        <v>0</v>
      </c>
      <c r="S315">
        <f t="shared" si="79"/>
        <v>0</v>
      </c>
      <c r="T315">
        <f t="shared" si="79"/>
        <v>175</v>
      </c>
      <c r="U315">
        <f t="shared" si="79"/>
        <v>544</v>
      </c>
    </row>
    <row r="316" spans="2:21" x14ac:dyDescent="0.2">
      <c r="B316" s="9">
        <v>2015</v>
      </c>
      <c r="C316">
        <f t="shared" ref="C316:N316" si="80">C22+C43+C127+C148</f>
        <v>1</v>
      </c>
      <c r="D316">
        <f t="shared" si="80"/>
        <v>1</v>
      </c>
      <c r="E316">
        <f t="shared" si="80"/>
        <v>1</v>
      </c>
      <c r="F316">
        <f t="shared" si="80"/>
        <v>18</v>
      </c>
      <c r="G316">
        <f t="shared" si="80"/>
        <v>0</v>
      </c>
      <c r="H316">
        <f t="shared" si="80"/>
        <v>0</v>
      </c>
      <c r="I316">
        <f t="shared" si="80"/>
        <v>0</v>
      </c>
      <c r="J316">
        <f t="shared" si="80"/>
        <v>13</v>
      </c>
      <c r="K316">
        <f t="shared" si="80"/>
        <v>23</v>
      </c>
      <c r="L316">
        <f t="shared" si="80"/>
        <v>7</v>
      </c>
      <c r="M316">
        <f t="shared" si="80"/>
        <v>0</v>
      </c>
      <c r="N316">
        <f t="shared" si="80"/>
        <v>2</v>
      </c>
      <c r="O316">
        <f t="shared" ref="O316:U316" si="81">O22+O43+O127+O148</f>
        <v>0</v>
      </c>
      <c r="P316">
        <f t="shared" si="81"/>
        <v>26</v>
      </c>
      <c r="Q316">
        <f t="shared" si="81"/>
        <v>92</v>
      </c>
      <c r="R316">
        <f t="shared" si="81"/>
        <v>0</v>
      </c>
      <c r="S316">
        <f t="shared" si="81"/>
        <v>0</v>
      </c>
      <c r="T316">
        <f t="shared" si="81"/>
        <v>174</v>
      </c>
      <c r="U316">
        <f t="shared" si="81"/>
        <v>545</v>
      </c>
    </row>
    <row r="317" spans="2:21" x14ac:dyDescent="0.2">
      <c r="B317" s="9">
        <v>2016</v>
      </c>
      <c r="C317">
        <f t="shared" ref="C317:N318" si="82">C23+C44+C128+C149</f>
        <v>1</v>
      </c>
      <c r="D317">
        <f t="shared" si="82"/>
        <v>1</v>
      </c>
      <c r="E317">
        <f t="shared" si="82"/>
        <v>1</v>
      </c>
      <c r="F317">
        <f t="shared" si="82"/>
        <v>19</v>
      </c>
      <c r="G317">
        <f t="shared" si="82"/>
        <v>0</v>
      </c>
      <c r="H317">
        <f t="shared" si="82"/>
        <v>0</v>
      </c>
      <c r="I317">
        <f t="shared" si="82"/>
        <v>0</v>
      </c>
      <c r="J317">
        <f t="shared" si="82"/>
        <v>13</v>
      </c>
      <c r="K317">
        <f t="shared" si="82"/>
        <v>25</v>
      </c>
      <c r="L317">
        <f t="shared" si="82"/>
        <v>7</v>
      </c>
      <c r="M317">
        <f t="shared" si="82"/>
        <v>0</v>
      </c>
      <c r="N317">
        <f t="shared" si="82"/>
        <v>2</v>
      </c>
      <c r="O317">
        <f t="shared" ref="O317:U317" si="83">O23+O44+O128+O149</f>
        <v>0</v>
      </c>
      <c r="P317">
        <f t="shared" si="83"/>
        <v>26</v>
      </c>
      <c r="Q317">
        <f t="shared" si="83"/>
        <v>95</v>
      </c>
      <c r="R317">
        <f t="shared" si="83"/>
        <v>0</v>
      </c>
      <c r="S317">
        <f t="shared" si="83"/>
        <v>0</v>
      </c>
      <c r="T317">
        <f t="shared" si="83"/>
        <v>177</v>
      </c>
      <c r="U317">
        <f t="shared" si="83"/>
        <v>550</v>
      </c>
    </row>
    <row r="318" spans="2:21" x14ac:dyDescent="0.2">
      <c r="B318" s="9">
        <v>2017</v>
      </c>
      <c r="C318">
        <f t="shared" si="82"/>
        <v>1</v>
      </c>
      <c r="D318">
        <f t="shared" si="82"/>
        <v>1</v>
      </c>
      <c r="E318">
        <f t="shared" si="82"/>
        <v>1</v>
      </c>
      <c r="F318">
        <f t="shared" si="82"/>
        <v>19</v>
      </c>
      <c r="G318">
        <f t="shared" si="82"/>
        <v>0</v>
      </c>
      <c r="H318">
        <f t="shared" si="82"/>
        <v>0</v>
      </c>
      <c r="I318">
        <f t="shared" si="82"/>
        <v>0</v>
      </c>
      <c r="J318">
        <f t="shared" si="82"/>
        <v>13</v>
      </c>
      <c r="K318">
        <f t="shared" si="82"/>
        <v>27</v>
      </c>
      <c r="L318">
        <f t="shared" si="82"/>
        <v>7</v>
      </c>
      <c r="M318">
        <f t="shared" si="82"/>
        <v>0</v>
      </c>
      <c r="N318">
        <f t="shared" si="82"/>
        <v>2</v>
      </c>
      <c r="O318">
        <f t="shared" ref="O318:U318" si="84">O24+O45+O129+O150</f>
        <v>0</v>
      </c>
      <c r="P318">
        <f t="shared" si="84"/>
        <v>25</v>
      </c>
      <c r="Q318">
        <f t="shared" si="84"/>
        <v>96</v>
      </c>
      <c r="R318">
        <f t="shared" si="84"/>
        <v>0</v>
      </c>
      <c r="S318">
        <f t="shared" si="84"/>
        <v>0</v>
      </c>
      <c r="T318">
        <f t="shared" si="84"/>
        <v>181</v>
      </c>
      <c r="U318">
        <f t="shared" si="84"/>
        <v>564</v>
      </c>
    </row>
    <row r="320" spans="2:21" x14ac:dyDescent="0.2">
      <c r="B320" s="9" t="s">
        <v>97</v>
      </c>
    </row>
    <row r="321" spans="2:21" x14ac:dyDescent="0.2">
      <c r="C321" t="s">
        <v>77</v>
      </c>
      <c r="D321" t="s">
        <v>65</v>
      </c>
      <c r="E321" t="s">
        <v>66</v>
      </c>
      <c r="F321" t="s">
        <v>68</v>
      </c>
      <c r="G321" t="s">
        <v>69</v>
      </c>
      <c r="H321" t="s">
        <v>70</v>
      </c>
      <c r="I321" t="s">
        <v>72</v>
      </c>
      <c r="J321" t="s">
        <v>176</v>
      </c>
      <c r="K321" s="9" t="s">
        <v>1</v>
      </c>
      <c r="L321" s="85" t="s">
        <v>177</v>
      </c>
      <c r="M321" t="s">
        <v>73</v>
      </c>
      <c r="N321" t="s">
        <v>74</v>
      </c>
      <c r="O321" t="s">
        <v>75</v>
      </c>
      <c r="P321" t="s">
        <v>76</v>
      </c>
      <c r="Q321" s="9" t="s">
        <v>79</v>
      </c>
      <c r="R321" s="85" t="s">
        <v>67</v>
      </c>
      <c r="S321" s="85" t="s">
        <v>71</v>
      </c>
      <c r="T321" s="9" t="s">
        <v>78</v>
      </c>
      <c r="U321" s="9" t="s">
        <v>95</v>
      </c>
    </row>
    <row r="322" spans="2:21" x14ac:dyDescent="0.2">
      <c r="B322" s="9">
        <v>2000</v>
      </c>
      <c r="C322" s="32">
        <f t="shared" ref="C322:D339" si="85">C301/C280*100</f>
        <v>0</v>
      </c>
      <c r="D322" s="32">
        <f t="shared" si="85"/>
        <v>20</v>
      </c>
      <c r="E322" s="69" t="s">
        <v>24</v>
      </c>
      <c r="F322" s="32">
        <f t="shared" ref="F322:N322" si="86">F301/F280*100</f>
        <v>28.000000000000004</v>
      </c>
      <c r="G322" s="32">
        <f t="shared" si="86"/>
        <v>0</v>
      </c>
      <c r="H322" s="32">
        <f t="shared" si="86"/>
        <v>0</v>
      </c>
      <c r="I322" s="32">
        <f t="shared" si="86"/>
        <v>0</v>
      </c>
      <c r="J322" s="32">
        <f t="shared" si="86"/>
        <v>9.3023255813953494</v>
      </c>
      <c r="K322" s="32">
        <f t="shared" si="86"/>
        <v>9.6385542168674707</v>
      </c>
      <c r="L322" s="32">
        <f t="shared" si="86"/>
        <v>50</v>
      </c>
      <c r="M322" s="32">
        <f t="shared" si="86"/>
        <v>0</v>
      </c>
      <c r="N322" s="32">
        <f t="shared" si="86"/>
        <v>0</v>
      </c>
      <c r="O322" s="92" t="s">
        <v>219</v>
      </c>
      <c r="P322" s="32">
        <f t="shared" ref="P322:U322" si="87">P301/P280*100</f>
        <v>17.073170731707318</v>
      </c>
      <c r="Q322" s="32">
        <f t="shared" si="87"/>
        <v>14.885496183206106</v>
      </c>
      <c r="R322" s="32">
        <f t="shared" si="87"/>
        <v>0</v>
      </c>
      <c r="S322" s="32">
        <f t="shared" si="87"/>
        <v>0</v>
      </c>
      <c r="T322" s="32">
        <f t="shared" si="87"/>
        <v>12.811387900355871</v>
      </c>
      <c r="U322" s="32">
        <f t="shared" si="87"/>
        <v>8.827085852478838</v>
      </c>
    </row>
    <row r="323" spans="2:21" x14ac:dyDescent="0.2">
      <c r="B323" s="9">
        <v>2001</v>
      </c>
      <c r="C323" s="32">
        <f t="shared" si="85"/>
        <v>0</v>
      </c>
      <c r="D323" s="32">
        <f t="shared" si="85"/>
        <v>25</v>
      </c>
      <c r="E323" s="69" t="s">
        <v>24</v>
      </c>
      <c r="F323" s="32">
        <f t="shared" ref="F323:N323" si="88">F302/F281*100</f>
        <v>26.923076923076923</v>
      </c>
      <c r="G323" s="32">
        <f t="shared" si="88"/>
        <v>0</v>
      </c>
      <c r="H323" s="32">
        <f t="shared" si="88"/>
        <v>0</v>
      </c>
      <c r="I323" s="32">
        <f t="shared" si="88"/>
        <v>0</v>
      </c>
      <c r="J323" s="32">
        <f t="shared" si="88"/>
        <v>9.5238095238095237</v>
      </c>
      <c r="K323" s="32">
        <f t="shared" si="88"/>
        <v>10.714285714285714</v>
      </c>
      <c r="L323" s="32">
        <f t="shared" si="88"/>
        <v>45.454545454545453</v>
      </c>
      <c r="M323" s="32">
        <f t="shared" si="88"/>
        <v>0</v>
      </c>
      <c r="N323" s="32">
        <f t="shared" si="88"/>
        <v>0</v>
      </c>
      <c r="O323" s="92" t="s">
        <v>219</v>
      </c>
      <c r="P323" s="32">
        <f t="shared" ref="P323:U323" si="89">P302/P281*100</f>
        <v>17.073170731707318</v>
      </c>
      <c r="Q323" s="32">
        <f t="shared" si="89"/>
        <v>15.209125475285171</v>
      </c>
      <c r="R323" s="32">
        <f t="shared" si="89"/>
        <v>0</v>
      </c>
      <c r="S323" s="32">
        <f t="shared" si="89"/>
        <v>0</v>
      </c>
      <c r="T323" s="32">
        <f t="shared" si="89"/>
        <v>13.333333333333334</v>
      </c>
      <c r="U323" s="32">
        <f t="shared" si="89"/>
        <v>9.3762259709690063</v>
      </c>
    </row>
    <row r="324" spans="2:21" x14ac:dyDescent="0.2">
      <c r="B324" s="9">
        <v>2002</v>
      </c>
      <c r="C324" s="32">
        <f t="shared" si="85"/>
        <v>0</v>
      </c>
      <c r="D324" s="32">
        <f t="shared" si="85"/>
        <v>25</v>
      </c>
      <c r="E324" s="69" t="s">
        <v>24</v>
      </c>
      <c r="F324" s="32">
        <f t="shared" ref="F324:N324" si="90">F303/F282*100</f>
        <v>26.923076923076923</v>
      </c>
      <c r="G324" s="32">
        <f t="shared" si="90"/>
        <v>0</v>
      </c>
      <c r="H324" s="32">
        <f t="shared" si="90"/>
        <v>0</v>
      </c>
      <c r="I324" s="32">
        <f t="shared" si="90"/>
        <v>0</v>
      </c>
      <c r="J324" s="32">
        <f t="shared" si="90"/>
        <v>9.5238095238095237</v>
      </c>
      <c r="K324" s="32">
        <f t="shared" si="90"/>
        <v>11.363636363636363</v>
      </c>
      <c r="L324" s="32">
        <f t="shared" si="90"/>
        <v>45.454545454545453</v>
      </c>
      <c r="M324" s="32">
        <f t="shared" si="90"/>
        <v>0</v>
      </c>
      <c r="N324" s="32">
        <f t="shared" si="90"/>
        <v>0</v>
      </c>
      <c r="O324" s="92" t="s">
        <v>219</v>
      </c>
      <c r="P324" s="32">
        <f t="shared" ref="P324:U324" si="91">P303/P282*100</f>
        <v>17.073170731707318</v>
      </c>
      <c r="Q324" s="32">
        <f t="shared" si="91"/>
        <v>15.298507462686567</v>
      </c>
      <c r="R324" s="32">
        <f t="shared" si="91"/>
        <v>0</v>
      </c>
      <c r="S324" s="32">
        <f t="shared" si="91"/>
        <v>0</v>
      </c>
      <c r="T324" s="32">
        <f t="shared" si="91"/>
        <v>14.102564102564102</v>
      </c>
      <c r="U324" s="32">
        <f t="shared" si="91"/>
        <v>10.133136094674557</v>
      </c>
    </row>
    <row r="325" spans="2:21" ht="13.5" customHeight="1" x14ac:dyDescent="0.2">
      <c r="B325" s="9">
        <v>2003</v>
      </c>
      <c r="C325" s="32">
        <f t="shared" si="85"/>
        <v>33.333333333333329</v>
      </c>
      <c r="D325" s="32">
        <f t="shared" si="85"/>
        <v>25</v>
      </c>
      <c r="E325" s="69" t="s">
        <v>24</v>
      </c>
      <c r="F325" s="32">
        <f t="shared" ref="F325:N325" si="92">F304/F283*100</f>
        <v>32.142857142857146</v>
      </c>
      <c r="G325" s="32">
        <f t="shared" si="92"/>
        <v>0</v>
      </c>
      <c r="H325" s="32">
        <f t="shared" si="92"/>
        <v>0</v>
      </c>
      <c r="I325" s="32">
        <f t="shared" si="92"/>
        <v>0</v>
      </c>
      <c r="J325" s="32">
        <f t="shared" si="92"/>
        <v>11.627906976744185</v>
      </c>
      <c r="K325" s="32">
        <f t="shared" si="92"/>
        <v>10.75268817204301</v>
      </c>
      <c r="L325" s="32">
        <f t="shared" si="92"/>
        <v>42.857142857142854</v>
      </c>
      <c r="M325" s="32">
        <f t="shared" si="92"/>
        <v>0</v>
      </c>
      <c r="N325" s="32">
        <f t="shared" si="92"/>
        <v>25</v>
      </c>
      <c r="O325" s="92" t="s">
        <v>219</v>
      </c>
      <c r="P325" s="32">
        <f t="shared" ref="P325:U325" si="93">P304/P283*100</f>
        <v>22.891566265060241</v>
      </c>
      <c r="Q325" s="32">
        <f t="shared" si="93"/>
        <v>18.374558303886925</v>
      </c>
      <c r="R325" s="32">
        <f t="shared" si="93"/>
        <v>0</v>
      </c>
      <c r="S325" s="32">
        <f t="shared" si="93"/>
        <v>0</v>
      </c>
      <c r="T325" s="32">
        <f t="shared" si="93"/>
        <v>15.987933634992457</v>
      </c>
      <c r="U325" s="32">
        <f t="shared" si="93"/>
        <v>11.18930330752991</v>
      </c>
    </row>
    <row r="326" spans="2:21" ht="13.5" customHeight="1" x14ac:dyDescent="0.2">
      <c r="B326" s="9">
        <v>2004</v>
      </c>
      <c r="C326" s="32">
        <f t="shared" si="85"/>
        <v>0</v>
      </c>
      <c r="D326" s="32">
        <f t="shared" si="85"/>
        <v>25</v>
      </c>
      <c r="E326" s="69" t="s">
        <v>24</v>
      </c>
      <c r="F326" s="32">
        <f t="shared" ref="F326:N326" si="94">F305/F284*100</f>
        <v>42.424242424242422</v>
      </c>
      <c r="G326" s="32">
        <f t="shared" si="94"/>
        <v>0</v>
      </c>
      <c r="H326" s="32">
        <f t="shared" si="94"/>
        <v>0</v>
      </c>
      <c r="I326" s="32">
        <f t="shared" si="94"/>
        <v>0</v>
      </c>
      <c r="J326" s="32">
        <f t="shared" si="94"/>
        <v>13.043478260869565</v>
      </c>
      <c r="K326" s="32">
        <f t="shared" si="94"/>
        <v>12</v>
      </c>
      <c r="L326" s="32">
        <f t="shared" si="94"/>
        <v>40</v>
      </c>
      <c r="M326" s="32">
        <f t="shared" si="94"/>
        <v>0</v>
      </c>
      <c r="N326" s="32">
        <f t="shared" si="94"/>
        <v>25</v>
      </c>
      <c r="O326" s="92" t="s">
        <v>219</v>
      </c>
      <c r="P326" s="32">
        <f t="shared" ref="P326:U326" si="95">P305/P284*100</f>
        <v>23.863636363636363</v>
      </c>
      <c r="Q326" s="32">
        <f t="shared" si="95"/>
        <v>20</v>
      </c>
      <c r="R326" s="32">
        <f t="shared" si="95"/>
        <v>0</v>
      </c>
      <c r="S326" s="32">
        <f t="shared" si="95"/>
        <v>0</v>
      </c>
      <c r="T326" s="32">
        <f t="shared" si="95"/>
        <v>18.317503392130259</v>
      </c>
      <c r="U326" s="32">
        <f t="shared" si="95"/>
        <v>12.369747899159664</v>
      </c>
    </row>
    <row r="327" spans="2:21" ht="13.5" customHeight="1" x14ac:dyDescent="0.2">
      <c r="B327" s="9">
        <v>2005</v>
      </c>
      <c r="C327" s="32">
        <f t="shared" si="85"/>
        <v>0</v>
      </c>
      <c r="D327" s="32">
        <f t="shared" si="85"/>
        <v>25</v>
      </c>
      <c r="E327" s="69" t="s">
        <v>24</v>
      </c>
      <c r="F327" s="32">
        <f t="shared" ref="F327:N327" si="96">F306/F285*100</f>
        <v>45.454545454545453</v>
      </c>
      <c r="G327" s="32">
        <f t="shared" si="96"/>
        <v>0</v>
      </c>
      <c r="H327" s="32">
        <f t="shared" si="96"/>
        <v>0</v>
      </c>
      <c r="I327" s="32">
        <f t="shared" si="96"/>
        <v>0</v>
      </c>
      <c r="J327" s="32">
        <f t="shared" si="96"/>
        <v>15.217391304347828</v>
      </c>
      <c r="K327" s="32">
        <f t="shared" si="96"/>
        <v>12.5</v>
      </c>
      <c r="L327" s="32">
        <f t="shared" si="96"/>
        <v>35.714285714285715</v>
      </c>
      <c r="M327" s="32">
        <f t="shared" si="96"/>
        <v>0</v>
      </c>
      <c r="N327" s="32">
        <f t="shared" si="96"/>
        <v>25</v>
      </c>
      <c r="O327" s="92" t="s">
        <v>219</v>
      </c>
      <c r="P327" s="32">
        <f t="shared" ref="P327:U327" si="97">P306/P285*100</f>
        <v>24.137931034482758</v>
      </c>
      <c r="Q327" s="32">
        <f t="shared" si="97"/>
        <v>20.588235294117645</v>
      </c>
      <c r="R327" s="32">
        <f t="shared" si="97"/>
        <v>0</v>
      </c>
      <c r="S327" s="32">
        <f t="shared" si="97"/>
        <v>0</v>
      </c>
      <c r="T327" s="32">
        <f t="shared" si="97"/>
        <v>18.442622950819672</v>
      </c>
      <c r="U327" s="32">
        <f t="shared" si="97"/>
        <v>12.917079616782292</v>
      </c>
    </row>
    <row r="328" spans="2:21" x14ac:dyDescent="0.2">
      <c r="B328" s="9">
        <v>2006</v>
      </c>
      <c r="C328" s="32">
        <f t="shared" si="85"/>
        <v>0</v>
      </c>
      <c r="D328" s="32">
        <f t="shared" si="85"/>
        <v>25</v>
      </c>
      <c r="E328" s="69" t="s">
        <v>24</v>
      </c>
      <c r="F328" s="32">
        <f t="shared" ref="F328:N328" si="98">F307/F286*100</f>
        <v>44.117647058823529</v>
      </c>
      <c r="G328" s="32">
        <f t="shared" si="98"/>
        <v>0</v>
      </c>
      <c r="H328" s="32">
        <f t="shared" si="98"/>
        <v>0</v>
      </c>
      <c r="I328" s="32">
        <f t="shared" si="98"/>
        <v>0</v>
      </c>
      <c r="J328" s="32">
        <f t="shared" si="98"/>
        <v>15.555555555555555</v>
      </c>
      <c r="K328" s="32">
        <f t="shared" si="98"/>
        <v>14.000000000000002</v>
      </c>
      <c r="L328" s="32">
        <f t="shared" si="98"/>
        <v>42.857142857142854</v>
      </c>
      <c r="M328" s="32">
        <f t="shared" si="98"/>
        <v>0</v>
      </c>
      <c r="N328" s="32">
        <f t="shared" si="98"/>
        <v>25</v>
      </c>
      <c r="O328" s="92" t="s">
        <v>219</v>
      </c>
      <c r="P328" s="32">
        <f t="shared" ref="P328:U328" si="99">P307/P286*100</f>
        <v>25</v>
      </c>
      <c r="Q328" s="32">
        <f t="shared" si="99"/>
        <v>21.59468438538206</v>
      </c>
      <c r="R328" s="32">
        <f t="shared" si="99"/>
        <v>0</v>
      </c>
      <c r="S328" s="32">
        <f t="shared" si="99"/>
        <v>0</v>
      </c>
      <c r="T328" s="32">
        <f t="shared" si="99"/>
        <v>18.681318681318682</v>
      </c>
      <c r="U328" s="32">
        <f t="shared" si="99"/>
        <v>13.468992248062014</v>
      </c>
    </row>
    <row r="329" spans="2:21" x14ac:dyDescent="0.2">
      <c r="B329" s="9">
        <v>2007</v>
      </c>
      <c r="C329" s="32">
        <f t="shared" si="85"/>
        <v>0</v>
      </c>
      <c r="D329" s="32">
        <f t="shared" si="85"/>
        <v>25</v>
      </c>
      <c r="E329" s="69" t="s">
        <v>24</v>
      </c>
      <c r="F329" s="32">
        <f t="shared" ref="F329:N329" si="100">F308/F287*100</f>
        <v>42.857142857142854</v>
      </c>
      <c r="G329" s="32">
        <f t="shared" si="100"/>
        <v>0</v>
      </c>
      <c r="H329" s="32">
        <f t="shared" si="100"/>
        <v>0</v>
      </c>
      <c r="I329" s="32">
        <f t="shared" si="100"/>
        <v>0</v>
      </c>
      <c r="J329" s="32">
        <f t="shared" si="100"/>
        <v>20</v>
      </c>
      <c r="K329" s="32">
        <f t="shared" si="100"/>
        <v>17.647058823529413</v>
      </c>
      <c r="L329" s="32">
        <f t="shared" si="100"/>
        <v>60</v>
      </c>
      <c r="M329" s="32">
        <f t="shared" si="100"/>
        <v>0</v>
      </c>
      <c r="N329" s="32">
        <f t="shared" si="100"/>
        <v>25</v>
      </c>
      <c r="O329" s="92" t="s">
        <v>219</v>
      </c>
      <c r="P329" s="32">
        <f t="shared" ref="P329:U329" si="101">P308/P287*100</f>
        <v>27.160493827160494</v>
      </c>
      <c r="Q329" s="32">
        <f t="shared" si="101"/>
        <v>24.509803921568626</v>
      </c>
      <c r="R329" s="32">
        <f t="shared" si="101"/>
        <v>0</v>
      </c>
      <c r="S329" s="32">
        <f t="shared" si="101"/>
        <v>0</v>
      </c>
      <c r="T329" s="32">
        <f t="shared" si="101"/>
        <v>19.836956521739129</v>
      </c>
      <c r="U329" s="32">
        <f t="shared" si="101"/>
        <v>14.113159567705022</v>
      </c>
    </row>
    <row r="330" spans="2:21" x14ac:dyDescent="0.2">
      <c r="B330" s="9">
        <v>2008</v>
      </c>
      <c r="C330" s="32">
        <f t="shared" si="85"/>
        <v>0</v>
      </c>
      <c r="D330" s="32">
        <f t="shared" si="85"/>
        <v>25</v>
      </c>
      <c r="E330" s="69" t="s">
        <v>24</v>
      </c>
      <c r="F330" s="32">
        <f t="shared" ref="F330:N330" si="102">F309/F288*100</f>
        <v>42.857142857142854</v>
      </c>
      <c r="G330" s="32">
        <f t="shared" si="102"/>
        <v>0</v>
      </c>
      <c r="H330" s="32">
        <f t="shared" si="102"/>
        <v>0</v>
      </c>
      <c r="I330" s="32">
        <f t="shared" si="102"/>
        <v>0</v>
      </c>
      <c r="J330" s="32">
        <f t="shared" si="102"/>
        <v>20.454545454545457</v>
      </c>
      <c r="K330" s="32">
        <f t="shared" si="102"/>
        <v>19.230769230769234</v>
      </c>
      <c r="L330" s="32">
        <f t="shared" si="102"/>
        <v>60</v>
      </c>
      <c r="M330" s="32">
        <f t="shared" si="102"/>
        <v>0</v>
      </c>
      <c r="N330" s="32">
        <f t="shared" si="102"/>
        <v>40</v>
      </c>
      <c r="O330" s="92" t="s">
        <v>219</v>
      </c>
      <c r="P330" s="32">
        <f t="shared" ref="P330:U330" si="103">P309/P288*100</f>
        <v>27.160493827160494</v>
      </c>
      <c r="Q330" s="32">
        <f t="shared" si="103"/>
        <v>25.242718446601941</v>
      </c>
      <c r="R330" s="32">
        <f t="shared" si="103"/>
        <v>0</v>
      </c>
      <c r="S330" s="32">
        <f t="shared" si="103"/>
        <v>0</v>
      </c>
      <c r="T330" s="32">
        <f t="shared" si="103"/>
        <v>21.024258760107816</v>
      </c>
      <c r="U330" s="32">
        <f t="shared" si="103"/>
        <v>14.842767295597485</v>
      </c>
    </row>
    <row r="331" spans="2:21" x14ac:dyDescent="0.2">
      <c r="B331" s="9">
        <v>2009</v>
      </c>
      <c r="C331" s="32">
        <f t="shared" si="85"/>
        <v>0</v>
      </c>
      <c r="D331" s="32">
        <f t="shared" si="85"/>
        <v>20</v>
      </c>
      <c r="E331" s="69" t="s">
        <v>24</v>
      </c>
      <c r="F331" s="32">
        <f t="shared" ref="F331:N331" si="104">F310/F289*100</f>
        <v>47.222222222222221</v>
      </c>
      <c r="G331" s="32">
        <f t="shared" si="104"/>
        <v>0</v>
      </c>
      <c r="H331" s="32">
        <f t="shared" si="104"/>
        <v>0</v>
      </c>
      <c r="I331" s="32">
        <f t="shared" si="104"/>
        <v>0</v>
      </c>
      <c r="J331" s="32">
        <f t="shared" si="104"/>
        <v>20</v>
      </c>
      <c r="K331" s="32">
        <f t="shared" si="104"/>
        <v>20</v>
      </c>
      <c r="L331" s="32">
        <f t="shared" si="104"/>
        <v>56.25</v>
      </c>
      <c r="M331" s="32">
        <f t="shared" si="104"/>
        <v>0</v>
      </c>
      <c r="N331" s="32">
        <f t="shared" si="104"/>
        <v>40</v>
      </c>
      <c r="O331" s="92" t="s">
        <v>219</v>
      </c>
      <c r="P331" s="32">
        <f t="shared" ref="P331:U331" si="105">P310/P289*100</f>
        <v>27.160493827160494</v>
      </c>
      <c r="Q331" s="32">
        <f t="shared" si="105"/>
        <v>25.796178343949045</v>
      </c>
      <c r="R331" s="32">
        <f t="shared" si="105"/>
        <v>0</v>
      </c>
      <c r="S331" s="32">
        <f t="shared" si="105"/>
        <v>0</v>
      </c>
      <c r="T331" s="32">
        <f t="shared" si="105"/>
        <v>21.513944223107568</v>
      </c>
      <c r="U331" s="32">
        <f t="shared" si="105"/>
        <v>15.173053152039556</v>
      </c>
    </row>
    <row r="332" spans="2:21" x14ac:dyDescent="0.2">
      <c r="B332" s="9">
        <v>2010</v>
      </c>
      <c r="C332" s="32">
        <f t="shared" si="85"/>
        <v>0</v>
      </c>
      <c r="D332" s="32">
        <f t="shared" si="85"/>
        <v>20</v>
      </c>
      <c r="E332" s="69" t="s">
        <v>24</v>
      </c>
      <c r="F332" s="32">
        <f t="shared" ref="F332:N332" si="106">F311/F290*100</f>
        <v>47.222222222222221</v>
      </c>
      <c r="G332" s="32">
        <f t="shared" si="106"/>
        <v>0</v>
      </c>
      <c r="H332" s="32">
        <f t="shared" si="106"/>
        <v>0</v>
      </c>
      <c r="I332" s="32">
        <f t="shared" si="106"/>
        <v>0</v>
      </c>
      <c r="J332" s="32">
        <f t="shared" si="106"/>
        <v>20</v>
      </c>
      <c r="K332" s="32">
        <f t="shared" si="106"/>
        <v>20.183486238532112</v>
      </c>
      <c r="L332" s="32">
        <f t="shared" si="106"/>
        <v>60</v>
      </c>
      <c r="M332" s="32">
        <f t="shared" si="106"/>
        <v>0</v>
      </c>
      <c r="N332" s="32">
        <f t="shared" si="106"/>
        <v>33.333333333333329</v>
      </c>
      <c r="O332" s="92" t="s">
        <v>219</v>
      </c>
      <c r="P332" s="32">
        <f t="shared" ref="P332:U332" si="107">P311/P290*100</f>
        <v>26.506024096385545</v>
      </c>
      <c r="Q332" s="32">
        <f t="shared" si="107"/>
        <v>25.624999999999996</v>
      </c>
      <c r="R332" s="32">
        <f t="shared" si="107"/>
        <v>0</v>
      </c>
      <c r="S332" s="32">
        <f t="shared" si="107"/>
        <v>0</v>
      </c>
      <c r="T332" s="32">
        <f t="shared" si="107"/>
        <v>21.02496714848883</v>
      </c>
      <c r="U332" s="32">
        <f t="shared" si="107"/>
        <v>15.431164901664147</v>
      </c>
    </row>
    <row r="333" spans="2:21" x14ac:dyDescent="0.2">
      <c r="B333" s="9">
        <v>2011</v>
      </c>
      <c r="C333" s="32">
        <f t="shared" si="85"/>
        <v>25</v>
      </c>
      <c r="D333" s="32">
        <f t="shared" si="85"/>
        <v>20</v>
      </c>
      <c r="E333" s="69" t="s">
        <v>24</v>
      </c>
      <c r="F333" s="32">
        <f t="shared" ref="F333:N333" si="108">F312/F291*100</f>
        <v>45.945945945945951</v>
      </c>
      <c r="G333" s="32">
        <f t="shared" si="108"/>
        <v>0</v>
      </c>
      <c r="H333" s="32">
        <f t="shared" si="108"/>
        <v>0</v>
      </c>
      <c r="I333" s="32">
        <f t="shared" si="108"/>
        <v>0</v>
      </c>
      <c r="J333" s="32">
        <f t="shared" si="108"/>
        <v>20</v>
      </c>
      <c r="K333" s="32">
        <f t="shared" si="108"/>
        <v>20</v>
      </c>
      <c r="L333" s="32">
        <f t="shared" si="108"/>
        <v>60</v>
      </c>
      <c r="M333" s="32">
        <f t="shared" si="108"/>
        <v>0</v>
      </c>
      <c r="N333" s="32">
        <f t="shared" si="108"/>
        <v>33.333333333333329</v>
      </c>
      <c r="O333" s="92" t="s">
        <v>219</v>
      </c>
      <c r="P333" s="32">
        <f t="shared" ref="P333:U333" si="109">P312/P291*100</f>
        <v>27.710843373493976</v>
      </c>
      <c r="Q333" s="32">
        <f t="shared" si="109"/>
        <v>25.757575757575758</v>
      </c>
      <c r="R333" s="32">
        <f t="shared" si="109"/>
        <v>0</v>
      </c>
      <c r="S333" s="32">
        <f t="shared" si="109"/>
        <v>0</v>
      </c>
      <c r="T333" s="32">
        <f t="shared" si="109"/>
        <v>20.971867007672635</v>
      </c>
      <c r="U333" s="32">
        <f t="shared" si="109"/>
        <v>15.671641791044777</v>
      </c>
    </row>
    <row r="334" spans="2:21" x14ac:dyDescent="0.2">
      <c r="B334" s="9">
        <v>2012</v>
      </c>
      <c r="C334" s="32">
        <f t="shared" si="85"/>
        <v>25</v>
      </c>
      <c r="D334" s="32">
        <f t="shared" si="85"/>
        <v>25</v>
      </c>
      <c r="E334" s="69" t="s">
        <v>24</v>
      </c>
      <c r="F334" s="32">
        <f t="shared" ref="F334:N334" si="110">F313/F292*100</f>
        <v>45.945945945945951</v>
      </c>
      <c r="G334" s="32">
        <f t="shared" si="110"/>
        <v>0</v>
      </c>
      <c r="H334" s="32">
        <f t="shared" si="110"/>
        <v>0</v>
      </c>
      <c r="I334" s="32">
        <f t="shared" si="110"/>
        <v>0</v>
      </c>
      <c r="J334" s="32">
        <f t="shared" si="110"/>
        <v>23.913043478260871</v>
      </c>
      <c r="K334" s="32">
        <f t="shared" si="110"/>
        <v>18.253968253968253</v>
      </c>
      <c r="L334" s="32">
        <f t="shared" si="110"/>
        <v>53.333333333333336</v>
      </c>
      <c r="M334" s="32">
        <f t="shared" si="110"/>
        <v>0</v>
      </c>
      <c r="N334" s="32">
        <f t="shared" si="110"/>
        <v>33.333333333333329</v>
      </c>
      <c r="O334" s="92" t="s">
        <v>219</v>
      </c>
      <c r="P334" s="32">
        <f t="shared" ref="P334:U334" si="111">P313/P292*100</f>
        <v>29.268292682926827</v>
      </c>
      <c r="Q334" s="32">
        <f t="shared" si="111"/>
        <v>25.663716814159294</v>
      </c>
      <c r="R334" s="32">
        <f t="shared" si="111"/>
        <v>0</v>
      </c>
      <c r="S334" s="32">
        <f t="shared" si="111"/>
        <v>0</v>
      </c>
      <c r="T334" s="32">
        <f t="shared" si="111"/>
        <v>21.065989847715734</v>
      </c>
      <c r="U334" s="32">
        <f t="shared" si="111"/>
        <v>15.225988700564971</v>
      </c>
    </row>
    <row r="335" spans="2:21" x14ac:dyDescent="0.2">
      <c r="B335" s="9">
        <v>2013</v>
      </c>
      <c r="C335" s="32">
        <f t="shared" si="85"/>
        <v>20</v>
      </c>
      <c r="D335" s="32">
        <f t="shared" si="85"/>
        <v>25</v>
      </c>
      <c r="E335" s="69" t="s">
        <v>24</v>
      </c>
      <c r="F335" s="32">
        <f t="shared" ref="F335:N335" si="112">F314/F293*100</f>
        <v>48.648648648648653</v>
      </c>
      <c r="G335" s="32">
        <f t="shared" si="112"/>
        <v>0</v>
      </c>
      <c r="H335" s="32">
        <f t="shared" si="112"/>
        <v>0</v>
      </c>
      <c r="I335" s="32">
        <f t="shared" si="112"/>
        <v>0</v>
      </c>
      <c r="J335" s="32">
        <f t="shared" si="112"/>
        <v>25.531914893617021</v>
      </c>
      <c r="K335" s="32">
        <f t="shared" si="112"/>
        <v>17.1875</v>
      </c>
      <c r="L335" s="32">
        <f t="shared" si="112"/>
        <v>60</v>
      </c>
      <c r="M335" s="32">
        <f t="shared" si="112"/>
        <v>0</v>
      </c>
      <c r="N335" s="32">
        <f t="shared" si="112"/>
        <v>33.333333333333329</v>
      </c>
      <c r="O335" s="92" t="s">
        <v>219</v>
      </c>
      <c r="P335" s="32">
        <f t="shared" ref="P335:U335" si="113">P314/P293*100</f>
        <v>30.487804878048781</v>
      </c>
      <c r="Q335" s="32">
        <f t="shared" si="113"/>
        <v>26.376811594202898</v>
      </c>
      <c r="R335" s="32">
        <f t="shared" si="113"/>
        <v>0</v>
      </c>
      <c r="S335" s="32">
        <f t="shared" si="113"/>
        <v>0</v>
      </c>
      <c r="T335" s="32">
        <f t="shared" si="113"/>
        <v>21.276595744680851</v>
      </c>
      <c r="U335" s="32">
        <f t="shared" si="113"/>
        <v>16.382660687593422</v>
      </c>
    </row>
    <row r="336" spans="2:21" x14ac:dyDescent="0.2">
      <c r="B336" s="9">
        <v>2014</v>
      </c>
      <c r="C336" s="32">
        <f t="shared" si="85"/>
        <v>33.333333333333329</v>
      </c>
      <c r="D336" s="32">
        <f t="shared" si="85"/>
        <v>25</v>
      </c>
      <c r="E336" s="32">
        <f>E315/E294*100</f>
        <v>100</v>
      </c>
      <c r="F336" s="32">
        <f t="shared" ref="F336:N336" si="114">F315/F294*100</f>
        <v>48.648648648648653</v>
      </c>
      <c r="G336" s="32">
        <f t="shared" si="114"/>
        <v>0</v>
      </c>
      <c r="H336" s="32">
        <f t="shared" si="114"/>
        <v>0</v>
      </c>
      <c r="I336" s="32">
        <f t="shared" si="114"/>
        <v>0</v>
      </c>
      <c r="J336" s="32">
        <f t="shared" si="114"/>
        <v>27.083333333333332</v>
      </c>
      <c r="K336" s="32">
        <f t="shared" si="114"/>
        <v>16.923076923076923</v>
      </c>
      <c r="L336" s="32">
        <f t="shared" si="114"/>
        <v>60</v>
      </c>
      <c r="M336" s="32">
        <f t="shared" si="114"/>
        <v>0</v>
      </c>
      <c r="N336" s="32">
        <f t="shared" si="114"/>
        <v>33.333333333333329</v>
      </c>
      <c r="O336" s="92" t="s">
        <v>219</v>
      </c>
      <c r="P336" s="32">
        <f t="shared" ref="P336:U336" si="115">P315/P294*100</f>
        <v>31.325301204819279</v>
      </c>
      <c r="Q336" s="32">
        <f t="shared" si="115"/>
        <v>26.801152737752158</v>
      </c>
      <c r="R336" s="32">
        <f t="shared" si="115"/>
        <v>0</v>
      </c>
      <c r="S336" s="32">
        <f t="shared" si="115"/>
        <v>0</v>
      </c>
      <c r="T336" s="32">
        <f t="shared" si="115"/>
        <v>21.658415841584159</v>
      </c>
      <c r="U336" s="32">
        <f t="shared" si="115"/>
        <v>16.341243616701711</v>
      </c>
    </row>
    <row r="337" spans="2:21" x14ac:dyDescent="0.2">
      <c r="B337" s="9">
        <v>2015</v>
      </c>
      <c r="C337" s="32">
        <f t="shared" si="85"/>
        <v>25</v>
      </c>
      <c r="D337" s="32">
        <f t="shared" si="85"/>
        <v>25</v>
      </c>
      <c r="E337" s="32">
        <f>E316/E295*100</f>
        <v>100</v>
      </c>
      <c r="F337" s="32">
        <f t="shared" ref="F337:N337" si="116">F316/F295*100</f>
        <v>48.648648648648653</v>
      </c>
      <c r="G337" s="32">
        <f t="shared" si="116"/>
        <v>0</v>
      </c>
      <c r="H337" s="32">
        <f t="shared" si="116"/>
        <v>0</v>
      </c>
      <c r="I337" s="32">
        <f t="shared" si="116"/>
        <v>0</v>
      </c>
      <c r="J337" s="32">
        <f t="shared" si="116"/>
        <v>26.530612244897959</v>
      </c>
      <c r="K337" s="32">
        <f t="shared" si="116"/>
        <v>16.788321167883211</v>
      </c>
      <c r="L337" s="32">
        <f t="shared" si="116"/>
        <v>58.333333333333336</v>
      </c>
      <c r="M337" s="32">
        <f t="shared" si="116"/>
        <v>0</v>
      </c>
      <c r="N337" s="32">
        <f t="shared" si="116"/>
        <v>33.333333333333329</v>
      </c>
      <c r="O337" s="92" t="s">
        <v>219</v>
      </c>
      <c r="P337" s="32">
        <f t="shared" ref="P337:U337" si="117">P316/P295*100</f>
        <v>31.707317073170731</v>
      </c>
      <c r="Q337" s="32">
        <f t="shared" si="117"/>
        <v>26.062322946175637</v>
      </c>
      <c r="R337" s="32">
        <f t="shared" si="117"/>
        <v>0</v>
      </c>
      <c r="S337" s="32">
        <f t="shared" si="117"/>
        <v>0</v>
      </c>
      <c r="T337" s="32">
        <f t="shared" si="117"/>
        <v>21.245421245421245</v>
      </c>
      <c r="U337" s="32">
        <f t="shared" si="117"/>
        <v>16.283238721242903</v>
      </c>
    </row>
    <row r="338" spans="2:21" x14ac:dyDescent="0.2">
      <c r="B338" s="9">
        <v>2016</v>
      </c>
      <c r="C338" s="32">
        <f t="shared" si="85"/>
        <v>25</v>
      </c>
      <c r="D338" s="32">
        <f t="shared" si="85"/>
        <v>20</v>
      </c>
      <c r="E338" s="32">
        <f>E317/E296*100</f>
        <v>100</v>
      </c>
      <c r="F338" s="32">
        <f t="shared" ref="F338:N339" si="118">F317/F296*100</f>
        <v>51.351351351351347</v>
      </c>
      <c r="G338" s="32">
        <f t="shared" si="118"/>
        <v>0</v>
      </c>
      <c r="H338" s="32">
        <f t="shared" si="118"/>
        <v>0</v>
      </c>
      <c r="I338" s="32">
        <f t="shared" si="118"/>
        <v>0</v>
      </c>
      <c r="J338" s="32">
        <f t="shared" si="118"/>
        <v>26.530612244897959</v>
      </c>
      <c r="K338" s="32">
        <f t="shared" si="118"/>
        <v>17.123287671232877</v>
      </c>
      <c r="L338" s="32">
        <f t="shared" si="118"/>
        <v>58.333333333333336</v>
      </c>
      <c r="M338" s="32">
        <f t="shared" si="118"/>
        <v>0</v>
      </c>
      <c r="N338" s="32">
        <f t="shared" si="118"/>
        <v>28.571428571428569</v>
      </c>
      <c r="O338" s="92" t="s">
        <v>219</v>
      </c>
      <c r="P338" s="32">
        <f t="shared" ref="P338:U338" si="119">P317/P296*100</f>
        <v>32.098765432098766</v>
      </c>
      <c r="Q338" s="32">
        <f t="shared" si="119"/>
        <v>26.027397260273972</v>
      </c>
      <c r="R338" s="32">
        <f t="shared" si="119"/>
        <v>0</v>
      </c>
      <c r="S338" s="32">
        <f t="shared" si="119"/>
        <v>0</v>
      </c>
      <c r="T338" s="32">
        <f t="shared" si="119"/>
        <v>21.402660217654169</v>
      </c>
      <c r="U338" s="32">
        <f t="shared" si="119"/>
        <v>16.335016335016338</v>
      </c>
    </row>
    <row r="339" spans="2:21" x14ac:dyDescent="0.2">
      <c r="B339" s="9">
        <v>2017</v>
      </c>
      <c r="C339" s="32">
        <f t="shared" si="85"/>
        <v>33.333333333333329</v>
      </c>
      <c r="D339" s="32">
        <f t="shared" si="85"/>
        <v>20</v>
      </c>
      <c r="E339" s="32">
        <f>E318/E297*100</f>
        <v>100</v>
      </c>
      <c r="F339" s="32">
        <f t="shared" si="118"/>
        <v>55.882352941176471</v>
      </c>
      <c r="G339" s="32">
        <f t="shared" si="118"/>
        <v>0</v>
      </c>
      <c r="H339" s="32">
        <f t="shared" si="118"/>
        <v>0</v>
      </c>
      <c r="I339" s="32">
        <f t="shared" si="118"/>
        <v>0</v>
      </c>
      <c r="J339" s="32">
        <f t="shared" si="118"/>
        <v>30.952380952380953</v>
      </c>
      <c r="K339" s="32">
        <f t="shared" si="118"/>
        <v>19.708029197080293</v>
      </c>
      <c r="L339" s="32">
        <f t="shared" si="118"/>
        <v>70</v>
      </c>
      <c r="M339" s="32">
        <f t="shared" si="118"/>
        <v>0</v>
      </c>
      <c r="N339" s="32">
        <f t="shared" si="118"/>
        <v>33.333333333333329</v>
      </c>
      <c r="O339" s="92" t="s">
        <v>219</v>
      </c>
      <c r="P339" s="32">
        <f t="shared" ref="P339:U339" si="120">P318/P297*100</f>
        <v>33.783783783783782</v>
      </c>
      <c r="Q339" s="32">
        <f t="shared" si="120"/>
        <v>29.447852760736197</v>
      </c>
      <c r="R339" s="32">
        <f t="shared" si="120"/>
        <v>0</v>
      </c>
      <c r="S339" s="32">
        <f t="shared" si="120"/>
        <v>0</v>
      </c>
      <c r="T339" s="32">
        <f t="shared" si="120"/>
        <v>25.138888888888889</v>
      </c>
      <c r="U339" s="32">
        <f t="shared" si="120"/>
        <v>20.912124582869858</v>
      </c>
    </row>
    <row r="340" spans="2:21" x14ac:dyDescent="0.2">
      <c r="P340" s="32"/>
    </row>
  </sheetData>
  <phoneticPr fontId="8" type="noConversion"/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43"/>
  <sheetViews>
    <sheetView workbookViewId="0">
      <pane xSplit="1" ySplit="3" topLeftCell="B259" activePane="bottomRight" state="frozen"/>
      <selection pane="topRight" activeCell="B1" sqref="B1"/>
      <selection pane="bottomLeft" activeCell="A3" sqref="A3"/>
      <selection pane="bottomRight" activeCell="C278" sqref="C278"/>
    </sheetView>
  </sheetViews>
  <sheetFormatPr baseColWidth="10" defaultRowHeight="12.75" x14ac:dyDescent="0.2"/>
  <cols>
    <col min="1" max="1" width="29.42578125" customWidth="1"/>
    <col min="257" max="257" width="29.42578125" customWidth="1"/>
    <col min="513" max="513" width="29.42578125" customWidth="1"/>
    <col min="769" max="769" width="29.42578125" customWidth="1"/>
    <col min="1025" max="1025" width="29.42578125" customWidth="1"/>
    <col min="1281" max="1281" width="29.42578125" customWidth="1"/>
    <col min="1537" max="1537" width="29.42578125" customWidth="1"/>
    <col min="1793" max="1793" width="29.42578125" customWidth="1"/>
    <col min="2049" max="2049" width="29.42578125" customWidth="1"/>
    <col min="2305" max="2305" width="29.42578125" customWidth="1"/>
    <col min="2561" max="2561" width="29.42578125" customWidth="1"/>
    <col min="2817" max="2817" width="29.42578125" customWidth="1"/>
    <col min="3073" max="3073" width="29.42578125" customWidth="1"/>
    <col min="3329" max="3329" width="29.42578125" customWidth="1"/>
    <col min="3585" max="3585" width="29.42578125" customWidth="1"/>
    <col min="3841" max="3841" width="29.42578125" customWidth="1"/>
    <col min="4097" max="4097" width="29.42578125" customWidth="1"/>
    <col min="4353" max="4353" width="29.42578125" customWidth="1"/>
    <col min="4609" max="4609" width="29.42578125" customWidth="1"/>
    <col min="4865" max="4865" width="29.42578125" customWidth="1"/>
    <col min="5121" max="5121" width="29.42578125" customWidth="1"/>
    <col min="5377" max="5377" width="29.42578125" customWidth="1"/>
    <col min="5633" max="5633" width="29.42578125" customWidth="1"/>
    <col min="5889" max="5889" width="29.42578125" customWidth="1"/>
    <col min="6145" max="6145" width="29.42578125" customWidth="1"/>
    <col min="6401" max="6401" width="29.42578125" customWidth="1"/>
    <col min="6657" max="6657" width="29.42578125" customWidth="1"/>
    <col min="6913" max="6913" width="29.42578125" customWidth="1"/>
    <col min="7169" max="7169" width="29.42578125" customWidth="1"/>
    <col min="7425" max="7425" width="29.42578125" customWidth="1"/>
    <col min="7681" max="7681" width="29.42578125" customWidth="1"/>
    <col min="7937" max="7937" width="29.42578125" customWidth="1"/>
    <col min="8193" max="8193" width="29.42578125" customWidth="1"/>
    <col min="8449" max="8449" width="29.42578125" customWidth="1"/>
    <col min="8705" max="8705" width="29.42578125" customWidth="1"/>
    <col min="8961" max="8961" width="29.42578125" customWidth="1"/>
    <col min="9217" max="9217" width="29.42578125" customWidth="1"/>
    <col min="9473" max="9473" width="29.42578125" customWidth="1"/>
    <col min="9729" max="9729" width="29.42578125" customWidth="1"/>
    <col min="9985" max="9985" width="29.42578125" customWidth="1"/>
    <col min="10241" max="10241" width="29.42578125" customWidth="1"/>
    <col min="10497" max="10497" width="29.42578125" customWidth="1"/>
    <col min="10753" max="10753" width="29.42578125" customWidth="1"/>
    <col min="11009" max="11009" width="29.42578125" customWidth="1"/>
    <col min="11265" max="11265" width="29.42578125" customWidth="1"/>
    <col min="11521" max="11521" width="29.42578125" customWidth="1"/>
    <col min="11777" max="11777" width="29.42578125" customWidth="1"/>
    <col min="12033" max="12033" width="29.42578125" customWidth="1"/>
    <col min="12289" max="12289" width="29.42578125" customWidth="1"/>
    <col min="12545" max="12545" width="29.42578125" customWidth="1"/>
    <col min="12801" max="12801" width="29.42578125" customWidth="1"/>
    <col min="13057" max="13057" width="29.42578125" customWidth="1"/>
    <col min="13313" max="13313" width="29.42578125" customWidth="1"/>
    <col min="13569" max="13569" width="29.42578125" customWidth="1"/>
    <col min="13825" max="13825" width="29.42578125" customWidth="1"/>
    <col min="14081" max="14081" width="29.42578125" customWidth="1"/>
    <col min="14337" max="14337" width="29.42578125" customWidth="1"/>
    <col min="14593" max="14593" width="29.42578125" customWidth="1"/>
    <col min="14849" max="14849" width="29.42578125" customWidth="1"/>
    <col min="15105" max="15105" width="29.42578125" customWidth="1"/>
    <col min="15361" max="15361" width="29.42578125" customWidth="1"/>
    <col min="15617" max="15617" width="29.42578125" customWidth="1"/>
    <col min="15873" max="15873" width="29.42578125" customWidth="1"/>
    <col min="16129" max="16129" width="29.42578125" customWidth="1"/>
  </cols>
  <sheetData>
    <row r="1" spans="1:21" ht="38.25" x14ac:dyDescent="0.2">
      <c r="A1" s="51" t="s">
        <v>181</v>
      </c>
      <c r="B1" s="9"/>
    </row>
    <row r="2" spans="1:21" x14ac:dyDescent="0.2">
      <c r="A2" s="51" t="s">
        <v>187</v>
      </c>
      <c r="B2" s="9"/>
    </row>
    <row r="3" spans="1:21" ht="30.75" customHeight="1" x14ac:dyDescent="0.2">
      <c r="A3" s="60" t="s">
        <v>190</v>
      </c>
      <c r="B3" s="28"/>
    </row>
    <row r="5" spans="1:21" x14ac:dyDescent="0.2">
      <c r="B5" s="9" t="s">
        <v>80</v>
      </c>
    </row>
    <row r="6" spans="1:21" x14ac:dyDescent="0.2">
      <c r="C6" t="s">
        <v>77</v>
      </c>
      <c r="D6" t="s">
        <v>65</v>
      </c>
      <c r="E6" t="s">
        <v>66</v>
      </c>
      <c r="F6" t="s">
        <v>68</v>
      </c>
      <c r="G6" t="s">
        <v>69</v>
      </c>
      <c r="H6" t="s">
        <v>70</v>
      </c>
      <c r="I6" t="s">
        <v>72</v>
      </c>
      <c r="J6" t="s">
        <v>176</v>
      </c>
      <c r="K6" s="9" t="s">
        <v>1</v>
      </c>
      <c r="L6" s="85" t="s">
        <v>177</v>
      </c>
      <c r="M6" t="s">
        <v>73</v>
      </c>
      <c r="N6" t="s">
        <v>74</v>
      </c>
      <c r="O6" t="s">
        <v>75</v>
      </c>
      <c r="P6" t="s">
        <v>76</v>
      </c>
      <c r="Q6" s="9" t="s">
        <v>79</v>
      </c>
      <c r="R6" s="85" t="s">
        <v>67</v>
      </c>
      <c r="S6" s="85" t="s">
        <v>71</v>
      </c>
      <c r="T6" s="9" t="s">
        <v>78</v>
      </c>
      <c r="U6" s="9" t="s">
        <v>95</v>
      </c>
    </row>
    <row r="7" spans="1:21" x14ac:dyDescent="0.2">
      <c r="B7" s="9">
        <v>2000</v>
      </c>
      <c r="C7">
        <v>0</v>
      </c>
      <c r="D7">
        <v>0</v>
      </c>
      <c r="E7">
        <v>0</v>
      </c>
      <c r="F7">
        <v>701</v>
      </c>
      <c r="G7">
        <v>0</v>
      </c>
      <c r="H7">
        <v>0</v>
      </c>
      <c r="I7">
        <v>0</v>
      </c>
      <c r="J7">
        <v>0</v>
      </c>
      <c r="K7">
        <v>0</v>
      </c>
      <c r="L7">
        <v>519</v>
      </c>
      <c r="M7">
        <v>0</v>
      </c>
      <c r="N7">
        <v>0</v>
      </c>
      <c r="O7">
        <v>0</v>
      </c>
      <c r="P7">
        <v>0</v>
      </c>
      <c r="Q7">
        <f>SUM(C7:P7)</f>
        <v>1220</v>
      </c>
      <c r="R7">
        <v>0</v>
      </c>
      <c r="S7">
        <v>0</v>
      </c>
      <c r="T7">
        <v>4313</v>
      </c>
      <c r="U7">
        <v>6815</v>
      </c>
    </row>
    <row r="8" spans="1:21" x14ac:dyDescent="0.2">
      <c r="B8" s="9">
        <v>2001</v>
      </c>
      <c r="C8">
        <v>0</v>
      </c>
      <c r="D8">
        <v>0</v>
      </c>
      <c r="E8">
        <v>0</v>
      </c>
      <c r="F8">
        <v>701</v>
      </c>
      <c r="G8">
        <v>0</v>
      </c>
      <c r="H8">
        <v>0</v>
      </c>
      <c r="I8">
        <v>0</v>
      </c>
      <c r="J8">
        <v>0</v>
      </c>
      <c r="K8">
        <v>0</v>
      </c>
      <c r="L8">
        <v>519</v>
      </c>
      <c r="M8">
        <v>0</v>
      </c>
      <c r="N8">
        <v>0</v>
      </c>
      <c r="O8">
        <v>0</v>
      </c>
      <c r="P8">
        <v>0</v>
      </c>
      <c r="Q8">
        <f t="shared" ref="Q8:Q23" si="0">SUM(C8:P8)</f>
        <v>1220</v>
      </c>
      <c r="R8">
        <v>0</v>
      </c>
      <c r="S8">
        <v>0</v>
      </c>
      <c r="T8">
        <v>4655</v>
      </c>
      <c r="U8">
        <v>7157</v>
      </c>
    </row>
    <row r="9" spans="1:21" x14ac:dyDescent="0.2">
      <c r="B9" s="9">
        <v>2002</v>
      </c>
      <c r="C9">
        <v>0</v>
      </c>
      <c r="D9">
        <v>0</v>
      </c>
      <c r="E9">
        <v>0</v>
      </c>
      <c r="F9">
        <v>701</v>
      </c>
      <c r="G9">
        <v>0</v>
      </c>
      <c r="H9">
        <v>0</v>
      </c>
      <c r="I9">
        <v>0</v>
      </c>
      <c r="J9">
        <v>0</v>
      </c>
      <c r="K9">
        <v>0</v>
      </c>
      <c r="L9">
        <v>519</v>
      </c>
      <c r="M9">
        <v>0</v>
      </c>
      <c r="N9">
        <v>0</v>
      </c>
      <c r="O9">
        <v>0</v>
      </c>
      <c r="P9">
        <v>0</v>
      </c>
      <c r="Q9">
        <f t="shared" si="0"/>
        <v>1220</v>
      </c>
      <c r="R9">
        <v>0</v>
      </c>
      <c r="S9">
        <v>0</v>
      </c>
      <c r="T9">
        <v>4655</v>
      </c>
      <c r="U9">
        <v>7719</v>
      </c>
    </row>
    <row r="10" spans="1:21" x14ac:dyDescent="0.2">
      <c r="B10" s="9">
        <v>2003</v>
      </c>
      <c r="C10">
        <v>0</v>
      </c>
      <c r="D10">
        <v>0</v>
      </c>
      <c r="E10">
        <v>0</v>
      </c>
      <c r="F10">
        <v>701</v>
      </c>
      <c r="G10">
        <v>0</v>
      </c>
      <c r="H10">
        <v>0</v>
      </c>
      <c r="I10">
        <v>0</v>
      </c>
      <c r="J10">
        <v>0</v>
      </c>
      <c r="K10">
        <v>0</v>
      </c>
      <c r="L10">
        <v>519</v>
      </c>
      <c r="M10">
        <v>0</v>
      </c>
      <c r="N10">
        <v>0</v>
      </c>
      <c r="O10">
        <v>0</v>
      </c>
      <c r="P10">
        <v>0</v>
      </c>
      <c r="Q10">
        <f t="shared" si="0"/>
        <v>1220</v>
      </c>
      <c r="R10">
        <v>0</v>
      </c>
      <c r="S10">
        <v>0</v>
      </c>
      <c r="T10">
        <v>4744</v>
      </c>
      <c r="U10">
        <v>8309</v>
      </c>
    </row>
    <row r="11" spans="1:21" x14ac:dyDescent="0.2">
      <c r="B11" s="9">
        <v>2004</v>
      </c>
      <c r="C11">
        <v>0</v>
      </c>
      <c r="D11">
        <v>0</v>
      </c>
      <c r="E11">
        <v>0</v>
      </c>
      <c r="F11">
        <v>701</v>
      </c>
      <c r="G11">
        <v>0</v>
      </c>
      <c r="H11">
        <v>0</v>
      </c>
      <c r="I11">
        <v>0</v>
      </c>
      <c r="J11">
        <v>0</v>
      </c>
      <c r="K11">
        <v>0</v>
      </c>
      <c r="L11">
        <v>519</v>
      </c>
      <c r="M11">
        <v>0</v>
      </c>
      <c r="N11">
        <v>0</v>
      </c>
      <c r="O11">
        <v>0</v>
      </c>
      <c r="P11">
        <v>0</v>
      </c>
      <c r="Q11">
        <f t="shared" si="0"/>
        <v>1220</v>
      </c>
      <c r="R11">
        <v>0</v>
      </c>
      <c r="S11">
        <v>0</v>
      </c>
      <c r="T11">
        <v>5973</v>
      </c>
      <c r="U11">
        <v>9595</v>
      </c>
    </row>
    <row r="12" spans="1:21" x14ac:dyDescent="0.2">
      <c r="B12" s="9">
        <v>2005</v>
      </c>
      <c r="C12">
        <v>0</v>
      </c>
      <c r="D12">
        <v>0</v>
      </c>
      <c r="E12">
        <v>0</v>
      </c>
      <c r="F12">
        <v>701</v>
      </c>
      <c r="G12">
        <v>0</v>
      </c>
      <c r="H12">
        <v>0</v>
      </c>
      <c r="I12">
        <v>0</v>
      </c>
      <c r="J12">
        <v>0</v>
      </c>
      <c r="K12">
        <v>0</v>
      </c>
      <c r="L12">
        <v>519</v>
      </c>
      <c r="M12">
        <v>0</v>
      </c>
      <c r="N12">
        <v>0</v>
      </c>
      <c r="O12">
        <v>0</v>
      </c>
      <c r="P12">
        <v>0</v>
      </c>
      <c r="Q12">
        <f t="shared" si="0"/>
        <v>1220</v>
      </c>
      <c r="R12">
        <v>0</v>
      </c>
      <c r="S12">
        <v>0</v>
      </c>
      <c r="T12">
        <v>5973</v>
      </c>
      <c r="U12">
        <v>10555</v>
      </c>
    </row>
    <row r="13" spans="1:21" x14ac:dyDescent="0.2">
      <c r="B13" s="9">
        <v>2006</v>
      </c>
      <c r="C13">
        <v>0</v>
      </c>
      <c r="D13">
        <v>0</v>
      </c>
      <c r="E13">
        <v>0</v>
      </c>
      <c r="F13">
        <v>701</v>
      </c>
      <c r="G13">
        <v>0</v>
      </c>
      <c r="H13">
        <v>0</v>
      </c>
      <c r="I13">
        <v>0</v>
      </c>
      <c r="J13">
        <v>0</v>
      </c>
      <c r="K13">
        <v>0</v>
      </c>
      <c r="L13">
        <v>519</v>
      </c>
      <c r="M13">
        <v>0</v>
      </c>
      <c r="N13">
        <v>0</v>
      </c>
      <c r="O13">
        <v>0</v>
      </c>
      <c r="P13">
        <v>0</v>
      </c>
      <c r="Q13">
        <f t="shared" si="0"/>
        <v>1220</v>
      </c>
      <c r="R13">
        <v>0</v>
      </c>
      <c r="S13">
        <v>0</v>
      </c>
      <c r="T13">
        <v>6341</v>
      </c>
      <c r="U13">
        <v>11511</v>
      </c>
    </row>
    <row r="14" spans="1:21" x14ac:dyDescent="0.2">
      <c r="B14" s="9">
        <v>2007</v>
      </c>
      <c r="C14">
        <v>0</v>
      </c>
      <c r="D14">
        <v>0</v>
      </c>
      <c r="E14">
        <v>0</v>
      </c>
      <c r="F14">
        <v>701</v>
      </c>
      <c r="G14">
        <v>0</v>
      </c>
      <c r="H14">
        <v>0</v>
      </c>
      <c r="I14">
        <v>0</v>
      </c>
      <c r="J14">
        <v>0</v>
      </c>
      <c r="K14">
        <v>0</v>
      </c>
      <c r="L14">
        <v>519</v>
      </c>
      <c r="M14">
        <v>0</v>
      </c>
      <c r="N14">
        <v>0</v>
      </c>
      <c r="O14">
        <v>0</v>
      </c>
      <c r="P14">
        <v>0</v>
      </c>
      <c r="Q14">
        <f t="shared" si="0"/>
        <v>1220</v>
      </c>
      <c r="R14">
        <v>0</v>
      </c>
      <c r="S14">
        <v>0</v>
      </c>
      <c r="T14">
        <v>6301</v>
      </c>
      <c r="U14">
        <v>12013</v>
      </c>
    </row>
    <row r="15" spans="1:21" x14ac:dyDescent="0.2">
      <c r="B15" s="9">
        <v>2008</v>
      </c>
      <c r="C15">
        <v>0</v>
      </c>
      <c r="D15">
        <v>0</v>
      </c>
      <c r="E15">
        <v>0</v>
      </c>
      <c r="F15">
        <v>701</v>
      </c>
      <c r="G15">
        <v>0</v>
      </c>
      <c r="H15">
        <v>0</v>
      </c>
      <c r="I15">
        <v>0</v>
      </c>
      <c r="J15">
        <v>0</v>
      </c>
      <c r="K15">
        <v>0</v>
      </c>
      <c r="L15">
        <v>519</v>
      </c>
      <c r="M15">
        <v>0</v>
      </c>
      <c r="N15">
        <v>0</v>
      </c>
      <c r="O15">
        <v>0</v>
      </c>
      <c r="P15">
        <v>0</v>
      </c>
      <c r="Q15">
        <f t="shared" si="0"/>
        <v>1220</v>
      </c>
      <c r="R15">
        <v>0</v>
      </c>
      <c r="S15">
        <v>0</v>
      </c>
      <c r="T15">
        <v>7461</v>
      </c>
      <c r="U15">
        <v>13644</v>
      </c>
    </row>
    <row r="16" spans="1:21" x14ac:dyDescent="0.2">
      <c r="B16" s="9">
        <v>2009</v>
      </c>
      <c r="C16">
        <v>0</v>
      </c>
      <c r="D16">
        <v>0</v>
      </c>
      <c r="E16">
        <v>0</v>
      </c>
      <c r="F16">
        <v>701</v>
      </c>
      <c r="G16">
        <v>0</v>
      </c>
      <c r="H16">
        <v>0</v>
      </c>
      <c r="I16">
        <v>0</v>
      </c>
      <c r="J16">
        <v>0</v>
      </c>
      <c r="K16">
        <v>0</v>
      </c>
      <c r="L16">
        <v>519</v>
      </c>
      <c r="M16">
        <v>0</v>
      </c>
      <c r="N16">
        <v>0</v>
      </c>
      <c r="O16">
        <v>0</v>
      </c>
      <c r="P16">
        <v>0</v>
      </c>
      <c r="Q16">
        <f t="shared" si="0"/>
        <v>1220</v>
      </c>
      <c r="R16">
        <v>0</v>
      </c>
      <c r="S16">
        <v>0</v>
      </c>
      <c r="T16">
        <v>6161</v>
      </c>
      <c r="U16">
        <v>12734</v>
      </c>
    </row>
    <row r="17" spans="2:21" x14ac:dyDescent="0.2">
      <c r="B17" s="9">
        <v>2010</v>
      </c>
      <c r="C17">
        <v>0</v>
      </c>
      <c r="D17">
        <v>0</v>
      </c>
      <c r="E17">
        <v>0</v>
      </c>
      <c r="F17">
        <v>701</v>
      </c>
      <c r="G17">
        <v>0</v>
      </c>
      <c r="H17">
        <v>0</v>
      </c>
      <c r="I17">
        <v>0</v>
      </c>
      <c r="J17">
        <v>0</v>
      </c>
      <c r="K17">
        <v>212</v>
      </c>
      <c r="L17">
        <v>519</v>
      </c>
      <c r="M17">
        <v>0</v>
      </c>
      <c r="N17">
        <v>0</v>
      </c>
      <c r="O17">
        <v>0</v>
      </c>
      <c r="P17">
        <v>0</v>
      </c>
      <c r="Q17">
        <f t="shared" si="0"/>
        <v>1432</v>
      </c>
      <c r="R17">
        <v>0</v>
      </c>
      <c r="S17">
        <v>0</v>
      </c>
      <c r="T17">
        <v>6373</v>
      </c>
      <c r="U17">
        <v>13013</v>
      </c>
    </row>
    <row r="18" spans="2:21" x14ac:dyDescent="0.2">
      <c r="B18" s="9">
        <v>2011</v>
      </c>
      <c r="C18">
        <v>0</v>
      </c>
      <c r="D18">
        <v>0</v>
      </c>
      <c r="E18">
        <v>0</v>
      </c>
      <c r="F18">
        <v>746</v>
      </c>
      <c r="G18">
        <v>0</v>
      </c>
      <c r="H18">
        <v>0</v>
      </c>
      <c r="I18">
        <v>0</v>
      </c>
      <c r="J18">
        <v>0</v>
      </c>
      <c r="K18">
        <v>212</v>
      </c>
      <c r="L18">
        <v>519</v>
      </c>
      <c r="M18">
        <v>0</v>
      </c>
      <c r="N18">
        <v>0</v>
      </c>
      <c r="O18">
        <v>0</v>
      </c>
      <c r="P18">
        <v>0</v>
      </c>
      <c r="Q18">
        <f t="shared" si="0"/>
        <v>1477</v>
      </c>
      <c r="R18">
        <v>0</v>
      </c>
      <c r="S18">
        <v>0</v>
      </c>
      <c r="T18">
        <v>6418</v>
      </c>
      <c r="U18">
        <v>13058</v>
      </c>
    </row>
    <row r="19" spans="2:21" x14ac:dyDescent="0.2">
      <c r="B19" s="9">
        <v>2012</v>
      </c>
      <c r="C19">
        <v>0</v>
      </c>
      <c r="D19">
        <v>0</v>
      </c>
      <c r="E19">
        <v>0</v>
      </c>
      <c r="F19">
        <v>80</v>
      </c>
      <c r="G19">
        <v>0</v>
      </c>
      <c r="H19">
        <v>0</v>
      </c>
      <c r="I19">
        <v>0</v>
      </c>
      <c r="J19">
        <v>0</v>
      </c>
      <c r="K19">
        <v>212</v>
      </c>
      <c r="L19">
        <v>307</v>
      </c>
      <c r="M19">
        <v>0</v>
      </c>
      <c r="N19">
        <v>0</v>
      </c>
      <c r="O19">
        <v>0</v>
      </c>
      <c r="P19">
        <v>0</v>
      </c>
      <c r="Q19">
        <f t="shared" si="0"/>
        <v>599</v>
      </c>
      <c r="R19">
        <v>0</v>
      </c>
      <c r="S19">
        <v>0</v>
      </c>
      <c r="T19">
        <v>5424</v>
      </c>
      <c r="U19">
        <v>12838</v>
      </c>
    </row>
    <row r="20" spans="2:21" x14ac:dyDescent="0.2">
      <c r="B20" s="9">
        <v>2013</v>
      </c>
      <c r="C20">
        <v>0</v>
      </c>
      <c r="D20">
        <v>0</v>
      </c>
      <c r="E20">
        <v>0</v>
      </c>
      <c r="F20">
        <v>80</v>
      </c>
      <c r="G20">
        <v>0</v>
      </c>
      <c r="H20">
        <v>0</v>
      </c>
      <c r="I20">
        <v>0</v>
      </c>
      <c r="J20">
        <v>0</v>
      </c>
      <c r="K20">
        <v>212</v>
      </c>
      <c r="L20">
        <v>307</v>
      </c>
      <c r="M20">
        <v>0</v>
      </c>
      <c r="N20">
        <v>0</v>
      </c>
      <c r="O20">
        <v>0</v>
      </c>
      <c r="P20">
        <v>0</v>
      </c>
      <c r="Q20">
        <f t="shared" si="0"/>
        <v>599</v>
      </c>
      <c r="R20">
        <v>0</v>
      </c>
      <c r="S20">
        <v>0</v>
      </c>
      <c r="T20">
        <v>5607</v>
      </c>
      <c r="U20">
        <v>12780</v>
      </c>
    </row>
    <row r="21" spans="2:21" x14ac:dyDescent="0.2">
      <c r="B21" s="9">
        <v>2014</v>
      </c>
      <c r="C21">
        <v>0</v>
      </c>
      <c r="D21">
        <v>0</v>
      </c>
      <c r="E21">
        <v>0</v>
      </c>
      <c r="F21">
        <v>80</v>
      </c>
      <c r="G21">
        <v>0</v>
      </c>
      <c r="H21">
        <v>0</v>
      </c>
      <c r="I21">
        <v>0</v>
      </c>
      <c r="J21">
        <v>0</v>
      </c>
      <c r="K21">
        <v>212</v>
      </c>
      <c r="L21">
        <v>307</v>
      </c>
      <c r="M21">
        <v>0</v>
      </c>
      <c r="N21">
        <v>0</v>
      </c>
      <c r="O21">
        <v>0</v>
      </c>
      <c r="P21">
        <v>0</v>
      </c>
      <c r="Q21">
        <f t="shared" si="0"/>
        <v>599</v>
      </c>
      <c r="R21">
        <v>0</v>
      </c>
      <c r="S21">
        <v>0</v>
      </c>
      <c r="T21">
        <v>5486</v>
      </c>
      <c r="U21">
        <v>12299</v>
      </c>
    </row>
    <row r="22" spans="2:21" x14ac:dyDescent="0.2">
      <c r="B22" s="9">
        <v>2015</v>
      </c>
      <c r="C22">
        <v>0</v>
      </c>
      <c r="D22">
        <v>0</v>
      </c>
      <c r="E22">
        <v>0</v>
      </c>
      <c r="F22">
        <v>80</v>
      </c>
      <c r="G22">
        <v>0</v>
      </c>
      <c r="H22">
        <v>0</v>
      </c>
      <c r="I22">
        <v>0</v>
      </c>
      <c r="J22">
        <v>0</v>
      </c>
      <c r="K22">
        <v>212</v>
      </c>
      <c r="L22">
        <v>0</v>
      </c>
      <c r="M22">
        <v>0</v>
      </c>
      <c r="N22">
        <v>0</v>
      </c>
      <c r="O22">
        <v>0</v>
      </c>
      <c r="P22">
        <v>0</v>
      </c>
      <c r="Q22">
        <f t="shared" si="0"/>
        <v>292</v>
      </c>
      <c r="R22">
        <v>0</v>
      </c>
      <c r="S22">
        <v>0</v>
      </c>
      <c r="T22">
        <v>4828</v>
      </c>
      <c r="U22">
        <v>11599</v>
      </c>
    </row>
    <row r="23" spans="2:21" x14ac:dyDescent="0.2">
      <c r="B23" s="9">
        <v>2016</v>
      </c>
      <c r="C23">
        <v>0</v>
      </c>
      <c r="D23">
        <v>0</v>
      </c>
      <c r="E23">
        <v>0</v>
      </c>
      <c r="F23">
        <v>80</v>
      </c>
      <c r="G23">
        <v>0</v>
      </c>
      <c r="H23">
        <v>0</v>
      </c>
      <c r="I23">
        <v>0</v>
      </c>
      <c r="J23">
        <v>0</v>
      </c>
      <c r="K23">
        <v>717</v>
      </c>
      <c r="L23">
        <v>0</v>
      </c>
      <c r="M23">
        <v>0</v>
      </c>
      <c r="N23">
        <v>0</v>
      </c>
      <c r="O23">
        <v>0</v>
      </c>
      <c r="P23">
        <v>0</v>
      </c>
      <c r="Q23">
        <f t="shared" si="0"/>
        <v>797</v>
      </c>
      <c r="R23">
        <v>0</v>
      </c>
      <c r="S23">
        <v>0</v>
      </c>
      <c r="T23">
        <v>5369</v>
      </c>
      <c r="U23">
        <v>13367</v>
      </c>
    </row>
    <row r="24" spans="2:21" x14ac:dyDescent="0.2">
      <c r="B24" s="9">
        <v>2017</v>
      </c>
      <c r="C24">
        <v>0</v>
      </c>
      <c r="D24">
        <v>0</v>
      </c>
      <c r="E24">
        <v>0</v>
      </c>
      <c r="F24">
        <v>80</v>
      </c>
      <c r="G24">
        <v>0</v>
      </c>
      <c r="H24">
        <v>0</v>
      </c>
      <c r="I24">
        <v>0</v>
      </c>
      <c r="J24">
        <v>0</v>
      </c>
      <c r="K24">
        <v>717</v>
      </c>
      <c r="L24">
        <v>0</v>
      </c>
      <c r="M24">
        <v>0</v>
      </c>
      <c r="N24">
        <v>0</v>
      </c>
      <c r="O24">
        <v>0</v>
      </c>
      <c r="P24">
        <v>0</v>
      </c>
      <c r="Q24">
        <f>SUM(C24:P24)</f>
        <v>797</v>
      </c>
      <c r="R24">
        <v>0</v>
      </c>
      <c r="S24">
        <v>0</v>
      </c>
      <c r="T24">
        <v>5347</v>
      </c>
      <c r="U24">
        <v>14003</v>
      </c>
    </row>
    <row r="26" spans="2:21" x14ac:dyDescent="0.2">
      <c r="B26" s="9" t="s">
        <v>81</v>
      </c>
    </row>
    <row r="27" spans="2:21" x14ac:dyDescent="0.2">
      <c r="C27" t="s">
        <v>77</v>
      </c>
      <c r="D27" t="s">
        <v>65</v>
      </c>
      <c r="E27" t="s">
        <v>66</v>
      </c>
      <c r="F27" t="s">
        <v>68</v>
      </c>
      <c r="G27" t="s">
        <v>69</v>
      </c>
      <c r="H27" t="s">
        <v>70</v>
      </c>
      <c r="I27" t="s">
        <v>72</v>
      </c>
      <c r="J27" t="s">
        <v>176</v>
      </c>
      <c r="K27" s="9" t="s">
        <v>1</v>
      </c>
      <c r="L27" s="85" t="s">
        <v>177</v>
      </c>
      <c r="M27" t="s">
        <v>73</v>
      </c>
      <c r="N27" t="s">
        <v>74</v>
      </c>
      <c r="O27" t="s">
        <v>75</v>
      </c>
      <c r="P27" t="s">
        <v>76</v>
      </c>
      <c r="Q27" s="9" t="s">
        <v>79</v>
      </c>
      <c r="R27" s="85" t="s">
        <v>67</v>
      </c>
      <c r="S27" s="85" t="s">
        <v>71</v>
      </c>
      <c r="T27" s="9" t="s">
        <v>78</v>
      </c>
      <c r="U27" s="9" t="s">
        <v>95</v>
      </c>
    </row>
    <row r="28" spans="2:21" x14ac:dyDescent="0.2">
      <c r="B28" s="9">
        <v>2000</v>
      </c>
      <c r="C28">
        <v>0</v>
      </c>
      <c r="D28">
        <v>73</v>
      </c>
      <c r="E28">
        <v>0</v>
      </c>
      <c r="F28">
        <v>2239</v>
      </c>
      <c r="G28">
        <v>0</v>
      </c>
      <c r="H28">
        <v>0</v>
      </c>
      <c r="I28">
        <v>0</v>
      </c>
      <c r="J28">
        <v>2349</v>
      </c>
      <c r="K28">
        <v>1738</v>
      </c>
      <c r="L28">
        <v>504</v>
      </c>
      <c r="M28">
        <v>0</v>
      </c>
      <c r="N28">
        <v>0</v>
      </c>
      <c r="O28">
        <v>0</v>
      </c>
      <c r="P28">
        <v>6175</v>
      </c>
      <c r="Q28">
        <f>SUM(C28:P28)</f>
        <v>13078</v>
      </c>
      <c r="R28">
        <v>0</v>
      </c>
      <c r="S28">
        <v>0</v>
      </c>
      <c r="T28">
        <v>20993</v>
      </c>
      <c r="U28">
        <v>57836</v>
      </c>
    </row>
    <row r="29" spans="2:21" x14ac:dyDescent="0.2">
      <c r="B29" s="9">
        <v>2001</v>
      </c>
      <c r="C29">
        <v>0</v>
      </c>
      <c r="D29">
        <v>73</v>
      </c>
      <c r="E29">
        <v>0</v>
      </c>
      <c r="F29">
        <v>2239</v>
      </c>
      <c r="G29">
        <v>0</v>
      </c>
      <c r="H29">
        <v>0</v>
      </c>
      <c r="I29">
        <v>0</v>
      </c>
      <c r="J29">
        <v>2349</v>
      </c>
      <c r="K29">
        <v>1937</v>
      </c>
      <c r="L29">
        <v>504</v>
      </c>
      <c r="M29">
        <v>0</v>
      </c>
      <c r="N29">
        <v>0</v>
      </c>
      <c r="O29">
        <v>0</v>
      </c>
      <c r="P29">
        <v>6175</v>
      </c>
      <c r="Q29">
        <f t="shared" ref="Q29:Q45" si="1">SUM(C29:P29)</f>
        <v>13277</v>
      </c>
      <c r="R29">
        <v>0</v>
      </c>
      <c r="S29">
        <v>0</v>
      </c>
      <c r="T29">
        <v>22384</v>
      </c>
      <c r="U29">
        <v>63600</v>
      </c>
    </row>
    <row r="30" spans="2:21" x14ac:dyDescent="0.2">
      <c r="B30" s="9">
        <v>2002</v>
      </c>
      <c r="C30">
        <v>0</v>
      </c>
      <c r="D30">
        <v>73</v>
      </c>
      <c r="E30">
        <v>0</v>
      </c>
      <c r="F30">
        <v>2239</v>
      </c>
      <c r="G30">
        <v>0</v>
      </c>
      <c r="H30">
        <v>0</v>
      </c>
      <c r="I30">
        <v>0</v>
      </c>
      <c r="J30">
        <v>2349</v>
      </c>
      <c r="K30">
        <v>1965</v>
      </c>
      <c r="L30">
        <v>504</v>
      </c>
      <c r="M30">
        <v>0</v>
      </c>
      <c r="N30">
        <v>0</v>
      </c>
      <c r="O30">
        <v>0</v>
      </c>
      <c r="P30">
        <v>6175</v>
      </c>
      <c r="Q30">
        <f t="shared" si="1"/>
        <v>13305</v>
      </c>
      <c r="R30">
        <v>0</v>
      </c>
      <c r="S30">
        <v>0</v>
      </c>
      <c r="T30">
        <v>23428</v>
      </c>
      <c r="U30">
        <v>71836</v>
      </c>
    </row>
    <row r="31" spans="2:21" x14ac:dyDescent="0.2">
      <c r="B31" s="9">
        <v>2003</v>
      </c>
      <c r="D31">
        <v>73</v>
      </c>
      <c r="E31">
        <v>0</v>
      </c>
      <c r="F31">
        <v>3075</v>
      </c>
      <c r="G31">
        <v>0</v>
      </c>
      <c r="H31">
        <v>0</v>
      </c>
      <c r="I31">
        <v>0</v>
      </c>
      <c r="J31">
        <v>2707</v>
      </c>
      <c r="K31">
        <v>1965</v>
      </c>
      <c r="L31">
        <v>1305</v>
      </c>
      <c r="M31">
        <v>0</v>
      </c>
      <c r="N31">
        <v>165</v>
      </c>
      <c r="O31">
        <v>0</v>
      </c>
      <c r="P31">
        <v>8405</v>
      </c>
      <c r="Q31">
        <f t="shared" si="1"/>
        <v>17695</v>
      </c>
      <c r="R31">
        <v>0</v>
      </c>
      <c r="S31">
        <v>0</v>
      </c>
      <c r="T31">
        <v>28931</v>
      </c>
      <c r="U31">
        <v>83958</v>
      </c>
    </row>
    <row r="32" spans="2:21" x14ac:dyDescent="0.2">
      <c r="B32" s="9">
        <v>2004</v>
      </c>
      <c r="C32">
        <v>0</v>
      </c>
      <c r="D32">
        <v>73</v>
      </c>
      <c r="E32">
        <v>0</v>
      </c>
      <c r="F32">
        <v>3615</v>
      </c>
      <c r="G32">
        <v>0</v>
      </c>
      <c r="H32">
        <v>0</v>
      </c>
      <c r="I32">
        <v>0</v>
      </c>
      <c r="J32">
        <v>3281</v>
      </c>
      <c r="K32">
        <v>2666</v>
      </c>
      <c r="L32">
        <v>1547</v>
      </c>
      <c r="M32">
        <v>0</v>
      </c>
      <c r="N32">
        <v>165</v>
      </c>
      <c r="O32">
        <v>0</v>
      </c>
      <c r="P32">
        <v>9743</v>
      </c>
      <c r="Q32">
        <f t="shared" si="1"/>
        <v>21090</v>
      </c>
      <c r="R32">
        <v>0</v>
      </c>
      <c r="S32">
        <v>0</v>
      </c>
      <c r="T32">
        <v>34981</v>
      </c>
      <c r="U32">
        <v>95013</v>
      </c>
    </row>
    <row r="33" spans="2:21" x14ac:dyDescent="0.2">
      <c r="B33" s="9">
        <v>2005</v>
      </c>
      <c r="C33">
        <v>0</v>
      </c>
      <c r="D33">
        <v>73</v>
      </c>
      <c r="E33">
        <v>0</v>
      </c>
      <c r="F33">
        <v>4159</v>
      </c>
      <c r="G33">
        <v>0</v>
      </c>
      <c r="H33">
        <v>0</v>
      </c>
      <c r="I33">
        <v>0</v>
      </c>
      <c r="J33">
        <v>3641</v>
      </c>
      <c r="K33">
        <v>3024</v>
      </c>
      <c r="L33">
        <v>1049</v>
      </c>
      <c r="M33">
        <v>0</v>
      </c>
      <c r="N33">
        <v>165</v>
      </c>
      <c r="O33">
        <v>0</v>
      </c>
      <c r="P33">
        <v>9743</v>
      </c>
      <c r="Q33">
        <f t="shared" si="1"/>
        <v>21854</v>
      </c>
      <c r="R33">
        <v>0</v>
      </c>
      <c r="S33">
        <v>0</v>
      </c>
      <c r="T33">
        <v>35214</v>
      </c>
      <c r="U33">
        <v>99202</v>
      </c>
    </row>
    <row r="34" spans="2:21" x14ac:dyDescent="0.2">
      <c r="B34" s="9">
        <v>2006</v>
      </c>
      <c r="C34">
        <v>0</v>
      </c>
      <c r="D34">
        <v>73</v>
      </c>
      <c r="E34">
        <v>0</v>
      </c>
      <c r="F34">
        <v>4159</v>
      </c>
      <c r="G34">
        <v>0</v>
      </c>
      <c r="H34">
        <v>0</v>
      </c>
      <c r="I34">
        <v>0</v>
      </c>
      <c r="J34">
        <v>3641</v>
      </c>
      <c r="K34">
        <v>3226</v>
      </c>
      <c r="L34">
        <v>1169</v>
      </c>
      <c r="M34">
        <v>0</v>
      </c>
      <c r="N34">
        <v>165</v>
      </c>
      <c r="O34">
        <v>0</v>
      </c>
      <c r="P34">
        <v>9743</v>
      </c>
      <c r="Q34">
        <f t="shared" si="1"/>
        <v>22176</v>
      </c>
      <c r="R34">
        <v>0</v>
      </c>
      <c r="S34">
        <v>0</v>
      </c>
      <c r="T34">
        <v>34667</v>
      </c>
      <c r="U34">
        <v>104056</v>
      </c>
    </row>
    <row r="35" spans="2:21" x14ac:dyDescent="0.2">
      <c r="B35" s="9">
        <v>2007</v>
      </c>
      <c r="C35">
        <v>0</v>
      </c>
      <c r="D35">
        <v>73</v>
      </c>
      <c r="E35">
        <v>0</v>
      </c>
      <c r="F35">
        <v>4159</v>
      </c>
      <c r="G35">
        <v>0</v>
      </c>
      <c r="H35">
        <v>0</v>
      </c>
      <c r="I35">
        <v>0</v>
      </c>
      <c r="J35">
        <v>4103</v>
      </c>
      <c r="K35">
        <v>3858</v>
      </c>
      <c r="L35">
        <v>1503</v>
      </c>
      <c r="M35">
        <v>0</v>
      </c>
      <c r="N35">
        <v>165</v>
      </c>
      <c r="O35">
        <v>0</v>
      </c>
      <c r="P35">
        <v>10770</v>
      </c>
      <c r="Q35">
        <f t="shared" si="1"/>
        <v>24631</v>
      </c>
      <c r="R35">
        <v>0</v>
      </c>
      <c r="S35">
        <v>0</v>
      </c>
      <c r="T35">
        <v>36840</v>
      </c>
      <c r="U35">
        <v>111544</v>
      </c>
    </row>
    <row r="36" spans="2:21" x14ac:dyDescent="0.2">
      <c r="B36" s="9">
        <v>2008</v>
      </c>
      <c r="C36">
        <v>0</v>
      </c>
      <c r="D36">
        <v>73</v>
      </c>
      <c r="E36">
        <v>0</v>
      </c>
      <c r="F36">
        <v>4159</v>
      </c>
      <c r="G36">
        <v>0</v>
      </c>
      <c r="H36">
        <v>0</v>
      </c>
      <c r="I36">
        <v>0</v>
      </c>
      <c r="J36">
        <v>4103</v>
      </c>
      <c r="K36">
        <v>4186</v>
      </c>
      <c r="L36">
        <v>1503</v>
      </c>
      <c r="M36">
        <v>0</v>
      </c>
      <c r="N36">
        <v>351</v>
      </c>
      <c r="O36">
        <v>0</v>
      </c>
      <c r="P36">
        <v>10770</v>
      </c>
      <c r="Q36">
        <f t="shared" si="1"/>
        <v>25145</v>
      </c>
      <c r="R36">
        <v>0</v>
      </c>
      <c r="S36">
        <v>0</v>
      </c>
      <c r="T36">
        <v>38464</v>
      </c>
      <c r="U36">
        <v>117715</v>
      </c>
    </row>
    <row r="37" spans="2:21" x14ac:dyDescent="0.2">
      <c r="B37" s="9">
        <v>2009</v>
      </c>
      <c r="C37">
        <v>0</v>
      </c>
      <c r="D37">
        <v>73</v>
      </c>
      <c r="E37">
        <v>0</v>
      </c>
      <c r="F37">
        <v>4564</v>
      </c>
      <c r="G37">
        <v>0</v>
      </c>
      <c r="H37">
        <v>0</v>
      </c>
      <c r="I37">
        <v>0</v>
      </c>
      <c r="J37">
        <v>4103</v>
      </c>
      <c r="K37">
        <v>4308</v>
      </c>
      <c r="L37">
        <v>1503</v>
      </c>
      <c r="M37">
        <v>0</v>
      </c>
      <c r="N37">
        <v>351</v>
      </c>
      <c r="O37">
        <v>0</v>
      </c>
      <c r="P37">
        <v>11175</v>
      </c>
      <c r="Q37">
        <f t="shared" si="1"/>
        <v>26077</v>
      </c>
      <c r="R37">
        <v>0</v>
      </c>
      <c r="S37">
        <v>0</v>
      </c>
      <c r="T37">
        <v>39521</v>
      </c>
      <c r="U37">
        <v>119637</v>
      </c>
    </row>
    <row r="38" spans="2:21" x14ac:dyDescent="0.2">
      <c r="B38" s="9">
        <v>2010</v>
      </c>
      <c r="C38">
        <v>0</v>
      </c>
      <c r="D38">
        <v>73</v>
      </c>
      <c r="E38">
        <v>0</v>
      </c>
      <c r="F38">
        <v>4239</v>
      </c>
      <c r="G38">
        <v>0</v>
      </c>
      <c r="H38">
        <v>0</v>
      </c>
      <c r="I38">
        <v>0</v>
      </c>
      <c r="J38">
        <v>4103</v>
      </c>
      <c r="K38">
        <v>4308</v>
      </c>
      <c r="L38">
        <v>1503</v>
      </c>
      <c r="M38">
        <v>0</v>
      </c>
      <c r="N38">
        <v>351</v>
      </c>
      <c r="O38">
        <v>0</v>
      </c>
      <c r="P38">
        <v>11175</v>
      </c>
      <c r="Q38">
        <f t="shared" si="1"/>
        <v>25752</v>
      </c>
      <c r="R38">
        <v>0</v>
      </c>
      <c r="S38">
        <v>0</v>
      </c>
      <c r="T38">
        <v>39012</v>
      </c>
      <c r="U38">
        <v>120421</v>
      </c>
    </row>
    <row r="39" spans="2:21" x14ac:dyDescent="0.2">
      <c r="B39" s="9">
        <v>2011</v>
      </c>
      <c r="C39">
        <v>82</v>
      </c>
      <c r="D39">
        <v>73</v>
      </c>
      <c r="E39">
        <v>0</v>
      </c>
      <c r="F39">
        <v>4239</v>
      </c>
      <c r="G39">
        <v>0</v>
      </c>
      <c r="H39">
        <v>0</v>
      </c>
      <c r="I39">
        <v>0</v>
      </c>
      <c r="J39">
        <v>4103</v>
      </c>
      <c r="K39">
        <v>4478</v>
      </c>
      <c r="L39">
        <v>1503</v>
      </c>
      <c r="M39">
        <v>0</v>
      </c>
      <c r="N39">
        <v>351</v>
      </c>
      <c r="O39">
        <v>0</v>
      </c>
      <c r="P39">
        <v>11655</v>
      </c>
      <c r="Q39">
        <f t="shared" si="1"/>
        <v>26484</v>
      </c>
      <c r="R39">
        <v>0</v>
      </c>
      <c r="S39">
        <v>0</v>
      </c>
      <c r="T39">
        <v>40107</v>
      </c>
      <c r="U39">
        <v>124212</v>
      </c>
    </row>
    <row r="40" spans="2:21" x14ac:dyDescent="0.2">
      <c r="B40" s="9">
        <v>2012</v>
      </c>
      <c r="C40">
        <v>82</v>
      </c>
      <c r="D40">
        <v>73</v>
      </c>
      <c r="E40">
        <v>0</v>
      </c>
      <c r="F40">
        <v>4940</v>
      </c>
      <c r="G40">
        <v>0</v>
      </c>
      <c r="H40">
        <v>0</v>
      </c>
      <c r="I40">
        <v>0</v>
      </c>
      <c r="J40">
        <v>5199</v>
      </c>
      <c r="K40">
        <v>4443</v>
      </c>
      <c r="L40">
        <v>1715</v>
      </c>
      <c r="M40">
        <v>0</v>
      </c>
      <c r="N40">
        <v>351</v>
      </c>
      <c r="O40">
        <v>0</v>
      </c>
      <c r="P40">
        <v>11775</v>
      </c>
      <c r="Q40">
        <f t="shared" si="1"/>
        <v>28578</v>
      </c>
      <c r="R40">
        <v>0</v>
      </c>
      <c r="S40">
        <v>0</v>
      </c>
      <c r="T40">
        <v>42728</v>
      </c>
      <c r="U40">
        <v>129274</v>
      </c>
    </row>
    <row r="41" spans="2:21" x14ac:dyDescent="0.2">
      <c r="B41" s="9">
        <v>2013</v>
      </c>
      <c r="C41">
        <v>82</v>
      </c>
      <c r="D41">
        <v>73</v>
      </c>
      <c r="E41">
        <v>22</v>
      </c>
      <c r="F41">
        <v>4996</v>
      </c>
      <c r="G41">
        <v>0</v>
      </c>
      <c r="H41">
        <v>0</v>
      </c>
      <c r="I41">
        <v>0</v>
      </c>
      <c r="J41">
        <v>5199</v>
      </c>
      <c r="K41">
        <v>4132</v>
      </c>
      <c r="L41">
        <v>1715</v>
      </c>
      <c r="M41">
        <v>0</v>
      </c>
      <c r="N41">
        <v>351</v>
      </c>
      <c r="O41">
        <v>0</v>
      </c>
      <c r="P41">
        <v>12558</v>
      </c>
      <c r="Q41">
        <f t="shared" si="1"/>
        <v>29128</v>
      </c>
      <c r="R41">
        <v>0</v>
      </c>
      <c r="S41">
        <v>0</v>
      </c>
      <c r="T41">
        <v>43745</v>
      </c>
      <c r="U41">
        <v>131543</v>
      </c>
    </row>
    <row r="42" spans="2:21" x14ac:dyDescent="0.2">
      <c r="B42" s="9">
        <v>2014</v>
      </c>
      <c r="C42">
        <v>82</v>
      </c>
      <c r="D42">
        <v>73</v>
      </c>
      <c r="E42">
        <v>22</v>
      </c>
      <c r="F42">
        <v>4985</v>
      </c>
      <c r="G42">
        <v>0</v>
      </c>
      <c r="H42">
        <v>0</v>
      </c>
      <c r="I42">
        <v>0</v>
      </c>
      <c r="J42">
        <v>5275</v>
      </c>
      <c r="K42">
        <v>4144</v>
      </c>
      <c r="L42">
        <v>1715</v>
      </c>
      <c r="M42">
        <v>0</v>
      </c>
      <c r="N42">
        <v>351</v>
      </c>
      <c r="O42">
        <v>0</v>
      </c>
      <c r="P42">
        <v>13024</v>
      </c>
      <c r="Q42">
        <f t="shared" si="1"/>
        <v>29671</v>
      </c>
      <c r="R42">
        <v>0</v>
      </c>
      <c r="S42">
        <v>0</v>
      </c>
      <c r="T42">
        <v>44920</v>
      </c>
      <c r="U42">
        <v>132797</v>
      </c>
    </row>
    <row r="43" spans="2:21" x14ac:dyDescent="0.2">
      <c r="B43" s="9">
        <v>2015</v>
      </c>
      <c r="C43">
        <v>82</v>
      </c>
      <c r="D43">
        <v>73</v>
      </c>
      <c r="E43">
        <v>22</v>
      </c>
      <c r="F43">
        <v>4985</v>
      </c>
      <c r="G43">
        <v>0</v>
      </c>
      <c r="H43">
        <v>0</v>
      </c>
      <c r="I43">
        <v>0</v>
      </c>
      <c r="J43">
        <v>5275</v>
      </c>
      <c r="K43">
        <v>4152</v>
      </c>
      <c r="L43">
        <v>1595</v>
      </c>
      <c r="M43">
        <v>0</v>
      </c>
      <c r="N43">
        <v>351</v>
      </c>
      <c r="O43">
        <v>0</v>
      </c>
      <c r="P43">
        <v>13860</v>
      </c>
      <c r="Q43">
        <f t="shared" si="1"/>
        <v>30395</v>
      </c>
      <c r="R43">
        <v>0</v>
      </c>
      <c r="S43">
        <v>0</v>
      </c>
      <c r="T43">
        <v>45791</v>
      </c>
      <c r="U43">
        <v>133775</v>
      </c>
    </row>
    <row r="44" spans="2:21" x14ac:dyDescent="0.2">
      <c r="B44" s="9">
        <v>2016</v>
      </c>
      <c r="C44">
        <v>82</v>
      </c>
      <c r="D44">
        <v>73</v>
      </c>
      <c r="E44">
        <v>22</v>
      </c>
      <c r="F44">
        <v>5787</v>
      </c>
      <c r="G44">
        <v>0</v>
      </c>
      <c r="H44">
        <v>0</v>
      </c>
      <c r="I44">
        <v>0</v>
      </c>
      <c r="J44">
        <v>5348</v>
      </c>
      <c r="K44">
        <v>4586</v>
      </c>
      <c r="L44">
        <v>1614</v>
      </c>
      <c r="M44">
        <v>0</v>
      </c>
      <c r="N44">
        <v>351</v>
      </c>
      <c r="O44">
        <v>0</v>
      </c>
      <c r="P44">
        <v>14609</v>
      </c>
      <c r="Q44">
        <f t="shared" si="1"/>
        <v>32472</v>
      </c>
      <c r="R44">
        <v>0</v>
      </c>
      <c r="S44">
        <v>0</v>
      </c>
      <c r="T44">
        <v>48364</v>
      </c>
      <c r="U44">
        <v>138334</v>
      </c>
    </row>
    <row r="45" spans="2:21" x14ac:dyDescent="0.2">
      <c r="B45" s="9">
        <v>2017</v>
      </c>
      <c r="C45">
        <v>82</v>
      </c>
      <c r="D45">
        <v>73</v>
      </c>
      <c r="E45">
        <v>22</v>
      </c>
      <c r="F45">
        <v>5787</v>
      </c>
      <c r="G45">
        <v>0</v>
      </c>
      <c r="H45">
        <v>0</v>
      </c>
      <c r="I45">
        <v>0</v>
      </c>
      <c r="J45">
        <v>5348</v>
      </c>
      <c r="K45">
        <v>4700</v>
      </c>
      <c r="L45">
        <v>1653</v>
      </c>
      <c r="M45">
        <v>0</v>
      </c>
      <c r="N45">
        <v>351</v>
      </c>
      <c r="O45">
        <v>0</v>
      </c>
      <c r="P45">
        <v>15063</v>
      </c>
      <c r="Q45">
        <f t="shared" si="1"/>
        <v>33079</v>
      </c>
      <c r="R45">
        <v>0</v>
      </c>
      <c r="S45">
        <v>0</v>
      </c>
      <c r="T45">
        <v>49276</v>
      </c>
      <c r="U45">
        <v>140658</v>
      </c>
    </row>
    <row r="47" spans="2:21" x14ac:dyDescent="0.2">
      <c r="B47" s="9" t="s">
        <v>82</v>
      </c>
    </row>
    <row r="48" spans="2:21" x14ac:dyDescent="0.2">
      <c r="C48" t="s">
        <v>77</v>
      </c>
      <c r="D48" t="s">
        <v>65</v>
      </c>
      <c r="E48" t="s">
        <v>66</v>
      </c>
      <c r="F48" t="s">
        <v>68</v>
      </c>
      <c r="G48" t="s">
        <v>69</v>
      </c>
      <c r="H48" t="s">
        <v>70</v>
      </c>
      <c r="I48" t="s">
        <v>72</v>
      </c>
      <c r="J48" t="s">
        <v>176</v>
      </c>
      <c r="K48" s="9" t="s">
        <v>1</v>
      </c>
      <c r="L48" s="85" t="s">
        <v>177</v>
      </c>
      <c r="M48" t="s">
        <v>73</v>
      </c>
      <c r="N48" t="s">
        <v>74</v>
      </c>
      <c r="O48" t="s">
        <v>75</v>
      </c>
      <c r="P48" t="s">
        <v>76</v>
      </c>
      <c r="Q48" s="9" t="s">
        <v>79</v>
      </c>
      <c r="R48" s="85" t="s">
        <v>67</v>
      </c>
      <c r="S48" s="85" t="s">
        <v>71</v>
      </c>
      <c r="T48" s="9" t="s">
        <v>78</v>
      </c>
      <c r="U48" s="9" t="s">
        <v>95</v>
      </c>
    </row>
    <row r="49" spans="2:21" x14ac:dyDescent="0.2">
      <c r="B49" s="9">
        <v>2000</v>
      </c>
      <c r="C49">
        <v>0</v>
      </c>
      <c r="D49">
        <v>69</v>
      </c>
      <c r="E49">
        <v>0</v>
      </c>
      <c r="F49">
        <v>3651</v>
      </c>
      <c r="G49">
        <v>0</v>
      </c>
      <c r="H49">
        <v>0</v>
      </c>
      <c r="I49">
        <v>0</v>
      </c>
      <c r="J49">
        <v>2830</v>
      </c>
      <c r="K49">
        <v>528</v>
      </c>
      <c r="L49">
        <v>34</v>
      </c>
      <c r="M49">
        <v>0</v>
      </c>
      <c r="N49">
        <v>589</v>
      </c>
      <c r="O49">
        <v>0</v>
      </c>
      <c r="P49">
        <v>8171</v>
      </c>
      <c r="Q49">
        <f>SUM(C49:P49)</f>
        <v>15872</v>
      </c>
      <c r="R49">
        <v>0</v>
      </c>
      <c r="S49">
        <v>71</v>
      </c>
      <c r="T49">
        <v>21787</v>
      </c>
      <c r="U49">
        <v>47325</v>
      </c>
    </row>
    <row r="50" spans="2:21" x14ac:dyDescent="0.2">
      <c r="B50" s="9">
        <v>2001</v>
      </c>
      <c r="C50">
        <v>0</v>
      </c>
      <c r="D50">
        <v>0</v>
      </c>
      <c r="E50">
        <v>0</v>
      </c>
      <c r="F50">
        <v>3651</v>
      </c>
      <c r="G50">
        <v>0</v>
      </c>
      <c r="H50">
        <v>0</v>
      </c>
      <c r="I50">
        <v>0</v>
      </c>
      <c r="J50">
        <v>2830</v>
      </c>
      <c r="K50">
        <v>540</v>
      </c>
      <c r="L50">
        <v>34</v>
      </c>
      <c r="M50">
        <v>0</v>
      </c>
      <c r="N50">
        <v>589</v>
      </c>
      <c r="O50">
        <v>0</v>
      </c>
      <c r="P50">
        <v>8171</v>
      </c>
      <c r="Q50">
        <f t="shared" ref="Q50:Q66" si="2">SUM(C50:P50)</f>
        <v>15815</v>
      </c>
      <c r="R50">
        <v>0</v>
      </c>
      <c r="S50">
        <v>71</v>
      </c>
      <c r="T50">
        <v>21891</v>
      </c>
      <c r="U50">
        <v>47742</v>
      </c>
    </row>
    <row r="51" spans="2:21" x14ac:dyDescent="0.2">
      <c r="B51" s="9">
        <v>2002</v>
      </c>
      <c r="C51">
        <v>0</v>
      </c>
      <c r="D51">
        <v>0</v>
      </c>
      <c r="E51">
        <v>0</v>
      </c>
      <c r="F51">
        <v>4844</v>
      </c>
      <c r="G51">
        <v>0</v>
      </c>
      <c r="H51">
        <v>0</v>
      </c>
      <c r="I51">
        <v>0</v>
      </c>
      <c r="J51">
        <v>2830</v>
      </c>
      <c r="K51">
        <v>633</v>
      </c>
      <c r="L51">
        <v>34</v>
      </c>
      <c r="M51">
        <v>0</v>
      </c>
      <c r="N51">
        <v>589</v>
      </c>
      <c r="O51">
        <v>0</v>
      </c>
      <c r="P51">
        <v>8064</v>
      </c>
      <c r="Q51">
        <f t="shared" si="2"/>
        <v>16994</v>
      </c>
      <c r="R51">
        <v>0</v>
      </c>
      <c r="S51">
        <v>119</v>
      </c>
      <c r="T51">
        <v>23505</v>
      </c>
      <c r="U51">
        <v>49597</v>
      </c>
    </row>
    <row r="52" spans="2:21" x14ac:dyDescent="0.2">
      <c r="B52" s="9">
        <v>2003</v>
      </c>
      <c r="C52">
        <v>0</v>
      </c>
      <c r="D52">
        <v>0</v>
      </c>
      <c r="E52">
        <v>0</v>
      </c>
      <c r="F52">
        <v>4139</v>
      </c>
      <c r="G52">
        <v>0</v>
      </c>
      <c r="H52">
        <v>0</v>
      </c>
      <c r="I52">
        <v>0</v>
      </c>
      <c r="J52">
        <v>2530</v>
      </c>
      <c r="K52">
        <v>654</v>
      </c>
      <c r="L52">
        <v>34</v>
      </c>
      <c r="M52">
        <v>0</v>
      </c>
      <c r="N52">
        <v>424</v>
      </c>
      <c r="O52">
        <v>0</v>
      </c>
      <c r="P52">
        <v>6348</v>
      </c>
      <c r="Q52">
        <f t="shared" si="2"/>
        <v>14129</v>
      </c>
      <c r="R52">
        <v>0</v>
      </c>
      <c r="S52">
        <v>119</v>
      </c>
      <c r="T52">
        <v>20715</v>
      </c>
      <c r="U52">
        <v>47902</v>
      </c>
    </row>
    <row r="53" spans="2:21" x14ac:dyDescent="0.2">
      <c r="B53" s="9">
        <v>2004</v>
      </c>
      <c r="C53">
        <v>0</v>
      </c>
      <c r="D53">
        <v>0</v>
      </c>
      <c r="E53">
        <v>0</v>
      </c>
      <c r="F53">
        <v>4139</v>
      </c>
      <c r="G53">
        <v>0</v>
      </c>
      <c r="H53">
        <v>0</v>
      </c>
      <c r="I53">
        <v>0</v>
      </c>
      <c r="J53">
        <v>2530</v>
      </c>
      <c r="K53">
        <v>983</v>
      </c>
      <c r="L53">
        <v>290</v>
      </c>
      <c r="M53">
        <v>0</v>
      </c>
      <c r="N53">
        <v>424</v>
      </c>
      <c r="O53">
        <v>0</v>
      </c>
      <c r="P53">
        <v>7389</v>
      </c>
      <c r="Q53">
        <f t="shared" si="2"/>
        <v>15755</v>
      </c>
      <c r="R53">
        <v>0</v>
      </c>
      <c r="S53">
        <v>64</v>
      </c>
      <c r="T53">
        <v>22819</v>
      </c>
      <c r="U53">
        <v>51233</v>
      </c>
    </row>
    <row r="54" spans="2:21" x14ac:dyDescent="0.2">
      <c r="B54" s="9">
        <v>2005</v>
      </c>
      <c r="C54">
        <v>0</v>
      </c>
      <c r="D54">
        <v>0</v>
      </c>
      <c r="E54">
        <v>0</v>
      </c>
      <c r="F54">
        <v>4139</v>
      </c>
      <c r="G54">
        <v>0</v>
      </c>
      <c r="H54">
        <v>0</v>
      </c>
      <c r="I54">
        <v>0</v>
      </c>
      <c r="J54">
        <v>2530</v>
      </c>
      <c r="K54">
        <v>1082</v>
      </c>
      <c r="L54">
        <v>290</v>
      </c>
      <c r="M54">
        <v>0</v>
      </c>
      <c r="N54">
        <v>424</v>
      </c>
      <c r="O54">
        <v>0</v>
      </c>
      <c r="P54">
        <v>7389</v>
      </c>
      <c r="Q54">
        <f t="shared" si="2"/>
        <v>15854</v>
      </c>
      <c r="R54">
        <v>0</v>
      </c>
      <c r="S54">
        <v>64</v>
      </c>
      <c r="T54">
        <v>22494</v>
      </c>
      <c r="U54">
        <v>51324</v>
      </c>
    </row>
    <row r="55" spans="2:21" x14ac:dyDescent="0.2">
      <c r="B55" s="9">
        <v>2006</v>
      </c>
      <c r="C55">
        <v>0</v>
      </c>
      <c r="D55">
        <v>0</v>
      </c>
      <c r="E55">
        <v>0</v>
      </c>
      <c r="F55">
        <v>4139</v>
      </c>
      <c r="G55">
        <v>0</v>
      </c>
      <c r="H55">
        <v>0</v>
      </c>
      <c r="I55">
        <v>0</v>
      </c>
      <c r="J55">
        <v>2530</v>
      </c>
      <c r="K55">
        <v>1054</v>
      </c>
      <c r="L55">
        <v>290</v>
      </c>
      <c r="M55">
        <v>0</v>
      </c>
      <c r="N55">
        <v>424</v>
      </c>
      <c r="O55">
        <v>0</v>
      </c>
      <c r="P55">
        <v>7389</v>
      </c>
      <c r="Q55">
        <f t="shared" si="2"/>
        <v>15826</v>
      </c>
      <c r="R55">
        <v>0</v>
      </c>
      <c r="S55">
        <v>64</v>
      </c>
      <c r="T55">
        <v>22490</v>
      </c>
      <c r="U55">
        <v>50910</v>
      </c>
    </row>
    <row r="56" spans="2:21" x14ac:dyDescent="0.2">
      <c r="B56" s="9">
        <v>2007</v>
      </c>
      <c r="C56">
        <v>82</v>
      </c>
      <c r="D56">
        <v>0</v>
      </c>
      <c r="E56">
        <v>0</v>
      </c>
      <c r="F56">
        <v>4139</v>
      </c>
      <c r="G56">
        <v>0</v>
      </c>
      <c r="H56">
        <v>0</v>
      </c>
      <c r="I56">
        <v>24</v>
      </c>
      <c r="J56">
        <v>2311</v>
      </c>
      <c r="K56">
        <v>1075</v>
      </c>
      <c r="L56">
        <v>0</v>
      </c>
      <c r="M56">
        <v>0</v>
      </c>
      <c r="N56">
        <v>424</v>
      </c>
      <c r="O56">
        <v>0</v>
      </c>
      <c r="P56">
        <v>5615</v>
      </c>
      <c r="Q56">
        <f t="shared" si="2"/>
        <v>13670</v>
      </c>
      <c r="R56">
        <v>0</v>
      </c>
      <c r="S56">
        <v>64</v>
      </c>
      <c r="T56">
        <v>21251</v>
      </c>
      <c r="U56">
        <v>49047</v>
      </c>
    </row>
    <row r="57" spans="2:21" x14ac:dyDescent="0.2">
      <c r="B57" s="9">
        <v>2008</v>
      </c>
      <c r="C57">
        <v>82</v>
      </c>
      <c r="D57">
        <v>0</v>
      </c>
      <c r="E57">
        <v>0</v>
      </c>
      <c r="F57">
        <v>4213</v>
      </c>
      <c r="G57">
        <v>0</v>
      </c>
      <c r="H57">
        <v>0</v>
      </c>
      <c r="I57">
        <v>24</v>
      </c>
      <c r="J57">
        <v>2311</v>
      </c>
      <c r="K57">
        <v>1319</v>
      </c>
      <c r="L57">
        <v>0</v>
      </c>
      <c r="M57">
        <v>0</v>
      </c>
      <c r="N57">
        <v>424</v>
      </c>
      <c r="O57">
        <v>0</v>
      </c>
      <c r="P57">
        <v>5615</v>
      </c>
      <c r="Q57">
        <f t="shared" si="2"/>
        <v>13988</v>
      </c>
      <c r="R57">
        <v>0</v>
      </c>
      <c r="S57">
        <v>97</v>
      </c>
      <c r="T57">
        <v>21505</v>
      </c>
      <c r="U57">
        <v>49864</v>
      </c>
    </row>
    <row r="58" spans="2:21" x14ac:dyDescent="0.2">
      <c r="B58" s="9">
        <v>2009</v>
      </c>
      <c r="C58">
        <v>82</v>
      </c>
      <c r="D58">
        <v>43</v>
      </c>
      <c r="E58">
        <v>0</v>
      </c>
      <c r="F58">
        <v>4077</v>
      </c>
      <c r="G58">
        <v>0</v>
      </c>
      <c r="H58">
        <v>0</v>
      </c>
      <c r="I58">
        <v>24</v>
      </c>
      <c r="J58">
        <v>2311</v>
      </c>
      <c r="K58">
        <v>1603</v>
      </c>
      <c r="L58">
        <v>0</v>
      </c>
      <c r="M58">
        <v>0</v>
      </c>
      <c r="N58">
        <v>424</v>
      </c>
      <c r="O58">
        <v>0</v>
      </c>
      <c r="P58">
        <v>5615</v>
      </c>
      <c r="Q58">
        <f t="shared" si="2"/>
        <v>14179</v>
      </c>
      <c r="R58">
        <v>0</v>
      </c>
      <c r="S58">
        <v>97</v>
      </c>
      <c r="T58">
        <v>21880</v>
      </c>
      <c r="U58">
        <v>50647</v>
      </c>
    </row>
    <row r="59" spans="2:21" x14ac:dyDescent="0.2">
      <c r="B59" s="9">
        <v>2010</v>
      </c>
      <c r="C59">
        <v>82</v>
      </c>
      <c r="D59">
        <v>43</v>
      </c>
      <c r="E59">
        <v>0</v>
      </c>
      <c r="F59">
        <v>4077</v>
      </c>
      <c r="G59">
        <v>0</v>
      </c>
      <c r="H59">
        <v>0</v>
      </c>
      <c r="I59">
        <v>24</v>
      </c>
      <c r="J59">
        <v>2311</v>
      </c>
      <c r="K59">
        <v>1612</v>
      </c>
      <c r="L59">
        <v>0</v>
      </c>
      <c r="M59">
        <v>0</v>
      </c>
      <c r="N59">
        <v>424</v>
      </c>
      <c r="O59">
        <v>0</v>
      </c>
      <c r="P59">
        <v>5615</v>
      </c>
      <c r="Q59">
        <f t="shared" si="2"/>
        <v>14188</v>
      </c>
      <c r="R59">
        <v>0</v>
      </c>
      <c r="S59">
        <v>97</v>
      </c>
      <c r="T59">
        <v>22058</v>
      </c>
      <c r="U59">
        <v>51853</v>
      </c>
    </row>
    <row r="60" spans="2:21" x14ac:dyDescent="0.2">
      <c r="B60" s="9">
        <v>2011</v>
      </c>
      <c r="C60">
        <v>0</v>
      </c>
      <c r="D60">
        <v>43</v>
      </c>
      <c r="E60">
        <v>0</v>
      </c>
      <c r="F60">
        <v>4077</v>
      </c>
      <c r="G60">
        <v>0</v>
      </c>
      <c r="H60">
        <v>0</v>
      </c>
      <c r="I60">
        <v>24</v>
      </c>
      <c r="J60">
        <v>2311</v>
      </c>
      <c r="K60">
        <v>1758</v>
      </c>
      <c r="L60">
        <v>0</v>
      </c>
      <c r="M60">
        <v>34</v>
      </c>
      <c r="N60">
        <v>424</v>
      </c>
      <c r="O60">
        <v>0</v>
      </c>
      <c r="P60">
        <v>5135</v>
      </c>
      <c r="Q60">
        <f t="shared" si="2"/>
        <v>13806</v>
      </c>
      <c r="R60">
        <v>0</v>
      </c>
      <c r="S60">
        <v>97</v>
      </c>
      <c r="T60">
        <v>21840</v>
      </c>
      <c r="U60">
        <v>51024</v>
      </c>
    </row>
    <row r="61" spans="2:21" x14ac:dyDescent="0.2">
      <c r="B61" s="9">
        <v>2012</v>
      </c>
      <c r="C61">
        <v>0</v>
      </c>
      <c r="D61">
        <v>0</v>
      </c>
      <c r="E61">
        <v>0</v>
      </c>
      <c r="F61">
        <v>4077</v>
      </c>
      <c r="G61">
        <v>0</v>
      </c>
      <c r="H61">
        <v>0</v>
      </c>
      <c r="I61">
        <v>24</v>
      </c>
      <c r="J61">
        <v>1573</v>
      </c>
      <c r="K61">
        <v>2020</v>
      </c>
      <c r="L61">
        <v>100</v>
      </c>
      <c r="M61">
        <v>34</v>
      </c>
      <c r="N61">
        <v>424</v>
      </c>
      <c r="O61">
        <v>0</v>
      </c>
      <c r="P61">
        <v>5021</v>
      </c>
      <c r="Q61">
        <f t="shared" si="2"/>
        <v>13273</v>
      </c>
      <c r="R61">
        <v>0</v>
      </c>
      <c r="S61">
        <v>97</v>
      </c>
      <c r="T61">
        <v>21210</v>
      </c>
      <c r="U61">
        <v>49344</v>
      </c>
    </row>
    <row r="62" spans="2:21" x14ac:dyDescent="0.2">
      <c r="B62" s="9">
        <v>2013</v>
      </c>
      <c r="C62">
        <v>0</v>
      </c>
      <c r="D62">
        <v>0</v>
      </c>
      <c r="E62">
        <v>0</v>
      </c>
      <c r="F62">
        <v>4027</v>
      </c>
      <c r="G62">
        <v>0</v>
      </c>
      <c r="H62">
        <v>0</v>
      </c>
      <c r="I62">
        <v>24</v>
      </c>
      <c r="J62">
        <v>1573</v>
      </c>
      <c r="K62">
        <v>2020</v>
      </c>
      <c r="L62">
        <v>0</v>
      </c>
      <c r="M62">
        <v>34</v>
      </c>
      <c r="N62">
        <v>424</v>
      </c>
      <c r="O62">
        <v>0</v>
      </c>
      <c r="P62">
        <v>4238</v>
      </c>
      <c r="Q62">
        <f t="shared" si="2"/>
        <v>12340</v>
      </c>
      <c r="R62">
        <v>0</v>
      </c>
      <c r="S62">
        <v>97</v>
      </c>
      <c r="T62">
        <v>19650</v>
      </c>
      <c r="U62">
        <v>47067</v>
      </c>
    </row>
    <row r="63" spans="2:21" x14ac:dyDescent="0.2">
      <c r="B63" s="9">
        <v>2014</v>
      </c>
      <c r="C63">
        <v>0</v>
      </c>
      <c r="D63">
        <v>0</v>
      </c>
      <c r="E63">
        <v>0</v>
      </c>
      <c r="F63">
        <v>4071</v>
      </c>
      <c r="G63">
        <v>0</v>
      </c>
      <c r="H63">
        <v>0</v>
      </c>
      <c r="I63">
        <v>24</v>
      </c>
      <c r="J63">
        <v>1573</v>
      </c>
      <c r="K63">
        <v>2094</v>
      </c>
      <c r="L63">
        <v>0</v>
      </c>
      <c r="M63">
        <v>34</v>
      </c>
      <c r="N63">
        <v>147</v>
      </c>
      <c r="O63">
        <v>0</v>
      </c>
      <c r="P63">
        <v>3838</v>
      </c>
      <c r="Q63">
        <f t="shared" si="2"/>
        <v>11781</v>
      </c>
      <c r="R63">
        <v>0</v>
      </c>
      <c r="S63">
        <v>97</v>
      </c>
      <c r="T63">
        <v>18889</v>
      </c>
      <c r="U63">
        <v>44904</v>
      </c>
    </row>
    <row r="64" spans="2:21" x14ac:dyDescent="0.2">
      <c r="B64" s="9">
        <v>2015</v>
      </c>
      <c r="C64">
        <v>0</v>
      </c>
      <c r="D64">
        <v>0</v>
      </c>
      <c r="E64">
        <v>0</v>
      </c>
      <c r="F64">
        <v>4071</v>
      </c>
      <c r="G64">
        <v>0</v>
      </c>
      <c r="H64">
        <v>0</v>
      </c>
      <c r="I64">
        <v>24</v>
      </c>
      <c r="J64">
        <v>1573</v>
      </c>
      <c r="K64">
        <v>2182</v>
      </c>
      <c r="L64">
        <v>0</v>
      </c>
      <c r="M64">
        <v>34</v>
      </c>
      <c r="N64">
        <v>147</v>
      </c>
      <c r="O64">
        <v>0</v>
      </c>
      <c r="P64">
        <v>3890</v>
      </c>
      <c r="Q64">
        <f t="shared" si="2"/>
        <v>11921</v>
      </c>
      <c r="R64">
        <v>0</v>
      </c>
      <c r="S64">
        <v>97</v>
      </c>
      <c r="T64">
        <v>18928</v>
      </c>
      <c r="U64">
        <v>44639</v>
      </c>
    </row>
    <row r="65" spans="2:21" x14ac:dyDescent="0.2">
      <c r="B65" s="9">
        <v>2016</v>
      </c>
      <c r="C65">
        <v>0</v>
      </c>
      <c r="D65">
        <v>69</v>
      </c>
      <c r="E65">
        <v>0</v>
      </c>
      <c r="F65">
        <v>3312</v>
      </c>
      <c r="G65">
        <v>0</v>
      </c>
      <c r="H65">
        <v>0</v>
      </c>
      <c r="I65">
        <v>24</v>
      </c>
      <c r="J65">
        <v>1652</v>
      </c>
      <c r="K65">
        <v>2330</v>
      </c>
      <c r="L65">
        <v>0</v>
      </c>
      <c r="M65">
        <v>34</v>
      </c>
      <c r="N65">
        <v>147</v>
      </c>
      <c r="O65">
        <v>0</v>
      </c>
      <c r="P65">
        <v>3912</v>
      </c>
      <c r="Q65">
        <f t="shared" si="2"/>
        <v>11480</v>
      </c>
      <c r="R65">
        <v>0</v>
      </c>
      <c r="S65">
        <v>48</v>
      </c>
      <c r="T65">
        <v>18562</v>
      </c>
      <c r="U65">
        <v>43657</v>
      </c>
    </row>
    <row r="66" spans="2:21" x14ac:dyDescent="0.2">
      <c r="B66" s="9">
        <v>2017</v>
      </c>
      <c r="C66">
        <v>0</v>
      </c>
      <c r="D66">
        <v>69</v>
      </c>
      <c r="E66">
        <v>0</v>
      </c>
      <c r="F66">
        <v>3312</v>
      </c>
      <c r="G66">
        <v>0</v>
      </c>
      <c r="H66">
        <v>0</v>
      </c>
      <c r="I66">
        <v>24</v>
      </c>
      <c r="J66">
        <v>1652</v>
      </c>
      <c r="K66">
        <v>2465</v>
      </c>
      <c r="L66">
        <v>0</v>
      </c>
      <c r="M66">
        <v>34</v>
      </c>
      <c r="N66">
        <v>147</v>
      </c>
      <c r="O66">
        <v>0</v>
      </c>
      <c r="P66">
        <v>3974</v>
      </c>
      <c r="Q66">
        <f t="shared" si="2"/>
        <v>11677</v>
      </c>
      <c r="R66">
        <v>0</v>
      </c>
      <c r="S66">
        <v>48</v>
      </c>
      <c r="T66">
        <v>18690</v>
      </c>
      <c r="U66">
        <v>43688</v>
      </c>
    </row>
    <row r="68" spans="2:21" x14ac:dyDescent="0.2">
      <c r="B68" s="9" t="s">
        <v>83</v>
      </c>
    </row>
    <row r="69" spans="2:21" x14ac:dyDescent="0.2">
      <c r="C69" t="s">
        <v>77</v>
      </c>
      <c r="D69" t="s">
        <v>65</v>
      </c>
      <c r="E69" t="s">
        <v>66</v>
      </c>
      <c r="F69" t="s">
        <v>68</v>
      </c>
      <c r="G69" t="s">
        <v>69</v>
      </c>
      <c r="H69" t="s">
        <v>70</v>
      </c>
      <c r="I69" t="s">
        <v>72</v>
      </c>
      <c r="J69" t="s">
        <v>176</v>
      </c>
      <c r="K69" s="9" t="s">
        <v>1</v>
      </c>
      <c r="L69" s="85" t="s">
        <v>177</v>
      </c>
      <c r="M69" t="s">
        <v>73</v>
      </c>
      <c r="N69" t="s">
        <v>74</v>
      </c>
      <c r="O69" t="s">
        <v>75</v>
      </c>
      <c r="P69" t="s">
        <v>76</v>
      </c>
      <c r="Q69" s="9" t="s">
        <v>79</v>
      </c>
      <c r="R69" s="85" t="s">
        <v>67</v>
      </c>
      <c r="S69" s="85" t="s">
        <v>71</v>
      </c>
      <c r="T69" s="9" t="s">
        <v>78</v>
      </c>
      <c r="U69" s="9" t="s">
        <v>95</v>
      </c>
    </row>
    <row r="70" spans="2:21" x14ac:dyDescent="0.2">
      <c r="B70" s="9">
        <v>2000</v>
      </c>
      <c r="C70">
        <v>0</v>
      </c>
      <c r="D70">
        <v>43</v>
      </c>
      <c r="E70">
        <v>0</v>
      </c>
      <c r="F70">
        <v>1093</v>
      </c>
      <c r="G70">
        <v>0</v>
      </c>
      <c r="H70">
        <v>0</v>
      </c>
      <c r="I70">
        <v>25</v>
      </c>
      <c r="J70">
        <v>272</v>
      </c>
      <c r="K70">
        <v>617</v>
      </c>
      <c r="L70">
        <v>0</v>
      </c>
      <c r="M70">
        <v>0</v>
      </c>
      <c r="N70">
        <v>41</v>
      </c>
      <c r="O70">
        <v>0</v>
      </c>
      <c r="P70">
        <v>1307</v>
      </c>
      <c r="Q70">
        <f>SUM(C70:P70)</f>
        <v>3398</v>
      </c>
      <c r="R70">
        <v>0</v>
      </c>
      <c r="S70">
        <v>0</v>
      </c>
      <c r="T70">
        <v>4821</v>
      </c>
      <c r="U70">
        <v>16790</v>
      </c>
    </row>
    <row r="71" spans="2:21" x14ac:dyDescent="0.2">
      <c r="B71" s="9">
        <v>2001</v>
      </c>
      <c r="C71">
        <v>0</v>
      </c>
      <c r="D71">
        <v>43</v>
      </c>
      <c r="E71">
        <v>0</v>
      </c>
      <c r="F71">
        <v>1111</v>
      </c>
      <c r="G71">
        <v>0</v>
      </c>
      <c r="H71">
        <v>0</v>
      </c>
      <c r="I71">
        <v>25</v>
      </c>
      <c r="J71">
        <v>272</v>
      </c>
      <c r="K71">
        <v>714</v>
      </c>
      <c r="L71">
        <v>0</v>
      </c>
      <c r="M71">
        <v>0</v>
      </c>
      <c r="N71">
        <v>41</v>
      </c>
      <c r="O71">
        <v>0</v>
      </c>
      <c r="P71">
        <v>1307</v>
      </c>
      <c r="Q71">
        <f t="shared" ref="Q71:Q87" si="3">SUM(C71:P71)</f>
        <v>3513</v>
      </c>
      <c r="R71">
        <v>0</v>
      </c>
      <c r="S71">
        <v>0</v>
      </c>
      <c r="T71">
        <v>5118</v>
      </c>
      <c r="U71">
        <v>17252</v>
      </c>
    </row>
    <row r="72" spans="2:21" x14ac:dyDescent="0.2">
      <c r="B72" s="9">
        <v>2002</v>
      </c>
      <c r="C72">
        <v>0</v>
      </c>
      <c r="D72">
        <v>43</v>
      </c>
      <c r="E72">
        <v>0</v>
      </c>
      <c r="F72">
        <v>413</v>
      </c>
      <c r="G72">
        <v>0</v>
      </c>
      <c r="H72">
        <v>0</v>
      </c>
      <c r="I72">
        <v>47</v>
      </c>
      <c r="J72">
        <v>352</v>
      </c>
      <c r="K72">
        <v>635</v>
      </c>
      <c r="L72">
        <v>0</v>
      </c>
      <c r="M72">
        <v>0</v>
      </c>
      <c r="N72">
        <v>41</v>
      </c>
      <c r="O72">
        <v>0</v>
      </c>
      <c r="P72">
        <v>1307</v>
      </c>
      <c r="Q72">
        <f t="shared" si="3"/>
        <v>2838</v>
      </c>
      <c r="R72">
        <v>0</v>
      </c>
      <c r="S72">
        <v>0</v>
      </c>
      <c r="T72">
        <v>4648</v>
      </c>
      <c r="U72">
        <v>17068</v>
      </c>
    </row>
    <row r="73" spans="2:21" x14ac:dyDescent="0.2">
      <c r="B73" s="9">
        <v>2003</v>
      </c>
      <c r="C73">
        <v>0</v>
      </c>
      <c r="D73">
        <v>43</v>
      </c>
      <c r="E73">
        <v>0</v>
      </c>
      <c r="F73">
        <v>413</v>
      </c>
      <c r="G73">
        <v>0</v>
      </c>
      <c r="H73">
        <v>0</v>
      </c>
      <c r="I73">
        <v>47</v>
      </c>
      <c r="J73">
        <v>274</v>
      </c>
      <c r="K73">
        <v>702</v>
      </c>
      <c r="L73">
        <v>0</v>
      </c>
      <c r="M73">
        <v>0</v>
      </c>
      <c r="N73">
        <v>41</v>
      </c>
      <c r="O73">
        <v>0</v>
      </c>
      <c r="P73">
        <v>1377</v>
      </c>
      <c r="Q73">
        <f t="shared" si="3"/>
        <v>2897</v>
      </c>
      <c r="R73">
        <v>0</v>
      </c>
      <c r="S73">
        <v>0</v>
      </c>
      <c r="T73">
        <v>4717</v>
      </c>
      <c r="U73">
        <v>17751</v>
      </c>
    </row>
    <row r="74" spans="2:21" x14ac:dyDescent="0.2">
      <c r="B74" s="9">
        <v>2004</v>
      </c>
      <c r="C74">
        <v>0</v>
      </c>
      <c r="D74">
        <v>43</v>
      </c>
      <c r="E74">
        <v>0</v>
      </c>
      <c r="F74">
        <v>413</v>
      </c>
      <c r="G74">
        <v>0</v>
      </c>
      <c r="H74">
        <v>0</v>
      </c>
      <c r="I74">
        <v>47</v>
      </c>
      <c r="J74">
        <v>359</v>
      </c>
      <c r="K74">
        <v>930</v>
      </c>
      <c r="L74">
        <v>0</v>
      </c>
      <c r="M74">
        <v>0</v>
      </c>
      <c r="N74">
        <v>41</v>
      </c>
      <c r="O74">
        <v>0</v>
      </c>
      <c r="P74">
        <v>631</v>
      </c>
      <c r="Q74">
        <f t="shared" si="3"/>
        <v>2464</v>
      </c>
      <c r="R74">
        <v>7</v>
      </c>
      <c r="S74">
        <v>0</v>
      </c>
      <c r="T74">
        <v>4386</v>
      </c>
      <c r="U74">
        <v>17729</v>
      </c>
    </row>
    <row r="75" spans="2:21" x14ac:dyDescent="0.2">
      <c r="B75" s="9">
        <v>2005</v>
      </c>
      <c r="C75">
        <v>0</v>
      </c>
      <c r="D75">
        <v>43</v>
      </c>
      <c r="E75">
        <v>0</v>
      </c>
      <c r="F75">
        <v>413</v>
      </c>
      <c r="G75">
        <v>0</v>
      </c>
      <c r="H75">
        <v>0</v>
      </c>
      <c r="I75">
        <v>47</v>
      </c>
      <c r="J75">
        <v>318</v>
      </c>
      <c r="K75">
        <v>933</v>
      </c>
      <c r="L75">
        <v>0</v>
      </c>
      <c r="M75">
        <v>0</v>
      </c>
      <c r="N75">
        <v>41</v>
      </c>
      <c r="O75">
        <v>0</v>
      </c>
      <c r="P75">
        <v>631</v>
      </c>
      <c r="Q75">
        <f t="shared" si="3"/>
        <v>2426</v>
      </c>
      <c r="R75">
        <v>0</v>
      </c>
      <c r="S75">
        <v>0</v>
      </c>
      <c r="T75">
        <v>4370</v>
      </c>
      <c r="U75">
        <v>17839</v>
      </c>
    </row>
    <row r="76" spans="2:21" x14ac:dyDescent="0.2">
      <c r="B76" s="9">
        <v>2006</v>
      </c>
      <c r="C76">
        <v>0</v>
      </c>
      <c r="D76">
        <v>43</v>
      </c>
      <c r="E76">
        <v>0</v>
      </c>
      <c r="F76">
        <v>413</v>
      </c>
      <c r="G76">
        <v>0</v>
      </c>
      <c r="H76">
        <v>0</v>
      </c>
      <c r="I76">
        <v>47</v>
      </c>
      <c r="J76">
        <v>318</v>
      </c>
      <c r="K76">
        <v>933</v>
      </c>
      <c r="L76">
        <v>0</v>
      </c>
      <c r="M76">
        <v>0</v>
      </c>
      <c r="N76">
        <v>41</v>
      </c>
      <c r="O76">
        <v>0</v>
      </c>
      <c r="P76">
        <v>593</v>
      </c>
      <c r="Q76">
        <f t="shared" si="3"/>
        <v>2388</v>
      </c>
      <c r="R76">
        <v>18</v>
      </c>
      <c r="S76">
        <v>0</v>
      </c>
      <c r="T76">
        <v>4427</v>
      </c>
      <c r="U76">
        <v>18090</v>
      </c>
    </row>
    <row r="77" spans="2:21" x14ac:dyDescent="0.2">
      <c r="B77" s="9">
        <v>2007</v>
      </c>
      <c r="C77">
        <v>0</v>
      </c>
      <c r="D77">
        <v>43</v>
      </c>
      <c r="E77">
        <v>0</v>
      </c>
      <c r="F77">
        <v>472</v>
      </c>
      <c r="G77">
        <v>0</v>
      </c>
      <c r="H77">
        <v>0</v>
      </c>
      <c r="I77">
        <v>73</v>
      </c>
      <c r="J77">
        <v>346</v>
      </c>
      <c r="K77">
        <v>1292</v>
      </c>
      <c r="L77">
        <v>0</v>
      </c>
      <c r="M77">
        <v>0</v>
      </c>
      <c r="N77">
        <v>41</v>
      </c>
      <c r="O77">
        <v>0</v>
      </c>
      <c r="P77">
        <v>593</v>
      </c>
      <c r="Q77">
        <f t="shared" si="3"/>
        <v>2860</v>
      </c>
      <c r="R77">
        <v>18</v>
      </c>
      <c r="S77">
        <v>0</v>
      </c>
      <c r="T77">
        <v>4878</v>
      </c>
      <c r="U77">
        <v>18484</v>
      </c>
    </row>
    <row r="78" spans="2:21" x14ac:dyDescent="0.2">
      <c r="B78" s="9">
        <v>2008</v>
      </c>
      <c r="C78">
        <v>0</v>
      </c>
      <c r="D78">
        <v>43</v>
      </c>
      <c r="E78">
        <v>0</v>
      </c>
      <c r="F78">
        <v>472</v>
      </c>
      <c r="G78">
        <v>0</v>
      </c>
      <c r="H78">
        <v>37</v>
      </c>
      <c r="I78">
        <v>94</v>
      </c>
      <c r="J78">
        <v>346</v>
      </c>
      <c r="K78">
        <v>1293</v>
      </c>
      <c r="L78">
        <v>0</v>
      </c>
      <c r="M78">
        <v>0</v>
      </c>
      <c r="N78">
        <v>53</v>
      </c>
      <c r="O78">
        <v>0</v>
      </c>
      <c r="P78">
        <v>593</v>
      </c>
      <c r="Q78">
        <f t="shared" si="3"/>
        <v>2931</v>
      </c>
      <c r="R78">
        <v>18</v>
      </c>
      <c r="S78">
        <v>0</v>
      </c>
      <c r="T78">
        <v>4944</v>
      </c>
      <c r="U78">
        <v>18399</v>
      </c>
    </row>
    <row r="79" spans="2:21" x14ac:dyDescent="0.2">
      <c r="B79" s="9">
        <v>2009</v>
      </c>
      <c r="C79">
        <v>0</v>
      </c>
      <c r="D79">
        <v>8</v>
      </c>
      <c r="E79">
        <v>0</v>
      </c>
      <c r="F79">
        <v>472</v>
      </c>
      <c r="G79">
        <v>0</v>
      </c>
      <c r="H79">
        <v>37</v>
      </c>
      <c r="I79">
        <v>94</v>
      </c>
      <c r="J79">
        <v>439</v>
      </c>
      <c r="K79">
        <v>1293</v>
      </c>
      <c r="L79">
        <v>76</v>
      </c>
      <c r="M79">
        <v>0</v>
      </c>
      <c r="N79">
        <v>53</v>
      </c>
      <c r="O79">
        <v>0</v>
      </c>
      <c r="P79">
        <v>593</v>
      </c>
      <c r="Q79">
        <f t="shared" si="3"/>
        <v>3065</v>
      </c>
      <c r="R79">
        <v>18</v>
      </c>
      <c r="S79">
        <v>0</v>
      </c>
      <c r="T79">
        <v>4902</v>
      </c>
      <c r="U79">
        <v>19064</v>
      </c>
    </row>
    <row r="80" spans="2:21" x14ac:dyDescent="0.2">
      <c r="B80" s="9">
        <v>2010</v>
      </c>
      <c r="C80">
        <v>0</v>
      </c>
      <c r="D80">
        <v>8</v>
      </c>
      <c r="E80">
        <v>0</v>
      </c>
      <c r="F80">
        <v>472</v>
      </c>
      <c r="G80">
        <v>0</v>
      </c>
      <c r="H80">
        <v>37</v>
      </c>
      <c r="I80">
        <v>94</v>
      </c>
      <c r="J80">
        <v>439</v>
      </c>
      <c r="K80">
        <v>1293</v>
      </c>
      <c r="L80">
        <v>0</v>
      </c>
      <c r="M80">
        <v>0</v>
      </c>
      <c r="N80">
        <v>53</v>
      </c>
      <c r="O80">
        <v>0</v>
      </c>
      <c r="P80">
        <v>609</v>
      </c>
      <c r="Q80">
        <f t="shared" si="3"/>
        <v>3005</v>
      </c>
      <c r="R80">
        <v>18</v>
      </c>
      <c r="S80">
        <v>0</v>
      </c>
      <c r="T80">
        <v>4920</v>
      </c>
      <c r="U80">
        <v>19373</v>
      </c>
    </row>
    <row r="81" spans="2:21" x14ac:dyDescent="0.2">
      <c r="B81" s="9">
        <v>2011</v>
      </c>
      <c r="C81">
        <v>0</v>
      </c>
      <c r="D81">
        <v>8</v>
      </c>
      <c r="E81">
        <v>0</v>
      </c>
      <c r="F81">
        <v>472</v>
      </c>
      <c r="G81">
        <v>57</v>
      </c>
      <c r="H81">
        <v>37</v>
      </c>
      <c r="I81">
        <v>94</v>
      </c>
      <c r="J81">
        <v>439</v>
      </c>
      <c r="K81">
        <v>1293</v>
      </c>
      <c r="L81">
        <v>0</v>
      </c>
      <c r="M81">
        <v>0</v>
      </c>
      <c r="N81">
        <v>53</v>
      </c>
      <c r="O81">
        <v>0</v>
      </c>
      <c r="P81">
        <v>382</v>
      </c>
      <c r="Q81">
        <f t="shared" si="3"/>
        <v>2835</v>
      </c>
      <c r="R81">
        <v>18</v>
      </c>
      <c r="S81">
        <v>0</v>
      </c>
      <c r="T81">
        <v>4784</v>
      </c>
      <c r="U81">
        <v>19574</v>
      </c>
    </row>
    <row r="82" spans="2:21" x14ac:dyDescent="0.2">
      <c r="B82" s="9">
        <v>2012</v>
      </c>
      <c r="C82">
        <v>0</v>
      </c>
      <c r="D82">
        <v>8</v>
      </c>
      <c r="E82">
        <v>0</v>
      </c>
      <c r="F82">
        <v>472</v>
      </c>
      <c r="G82">
        <v>57</v>
      </c>
      <c r="H82">
        <v>37</v>
      </c>
      <c r="I82">
        <v>94</v>
      </c>
      <c r="J82">
        <v>439</v>
      </c>
      <c r="K82">
        <v>1393</v>
      </c>
      <c r="L82">
        <v>0</v>
      </c>
      <c r="M82">
        <v>0</v>
      </c>
      <c r="N82">
        <v>53</v>
      </c>
      <c r="O82">
        <v>0</v>
      </c>
      <c r="P82">
        <v>382</v>
      </c>
      <c r="Q82">
        <f>SUM(C82:P82)</f>
        <v>2935</v>
      </c>
      <c r="R82">
        <v>18</v>
      </c>
      <c r="S82">
        <v>0</v>
      </c>
      <c r="T82">
        <v>4932</v>
      </c>
      <c r="U82">
        <v>19941</v>
      </c>
    </row>
    <row r="83" spans="2:21" x14ac:dyDescent="0.2">
      <c r="B83" s="9">
        <v>2013</v>
      </c>
      <c r="C83">
        <v>0</v>
      </c>
      <c r="D83">
        <v>8</v>
      </c>
      <c r="E83">
        <v>0</v>
      </c>
      <c r="F83">
        <v>472</v>
      </c>
      <c r="G83">
        <v>57</v>
      </c>
      <c r="H83">
        <v>33</v>
      </c>
      <c r="I83">
        <v>94</v>
      </c>
      <c r="J83">
        <v>461</v>
      </c>
      <c r="K83">
        <v>1329</v>
      </c>
      <c r="L83">
        <v>124</v>
      </c>
      <c r="M83">
        <v>0</v>
      </c>
      <c r="N83">
        <v>53</v>
      </c>
      <c r="O83">
        <v>0</v>
      </c>
      <c r="P83">
        <v>382</v>
      </c>
      <c r="Q83">
        <f>SUM(C83:P83)</f>
        <v>3013</v>
      </c>
      <c r="R83">
        <v>18</v>
      </c>
      <c r="S83">
        <v>0</v>
      </c>
      <c r="T83">
        <v>5098</v>
      </c>
      <c r="U83">
        <v>20059</v>
      </c>
    </row>
    <row r="84" spans="2:21" x14ac:dyDescent="0.2">
      <c r="B84" s="9">
        <v>2014</v>
      </c>
      <c r="C84">
        <v>0</v>
      </c>
      <c r="D84">
        <v>8</v>
      </c>
      <c r="E84">
        <v>0</v>
      </c>
      <c r="F84">
        <v>472</v>
      </c>
      <c r="G84">
        <v>57</v>
      </c>
      <c r="H84">
        <v>33</v>
      </c>
      <c r="I84">
        <v>94</v>
      </c>
      <c r="J84">
        <v>461</v>
      </c>
      <c r="K84">
        <v>1329</v>
      </c>
      <c r="L84">
        <v>24</v>
      </c>
      <c r="M84">
        <v>0</v>
      </c>
      <c r="N84">
        <v>53</v>
      </c>
      <c r="O84">
        <v>0</v>
      </c>
      <c r="P84">
        <v>344</v>
      </c>
      <c r="Q84">
        <f t="shared" si="3"/>
        <v>2875</v>
      </c>
      <c r="R84">
        <v>18</v>
      </c>
      <c r="S84">
        <v>0</v>
      </c>
      <c r="T84">
        <v>4989</v>
      </c>
      <c r="U84">
        <v>20109</v>
      </c>
    </row>
    <row r="85" spans="2:21" x14ac:dyDescent="0.2">
      <c r="B85" s="9">
        <v>2015</v>
      </c>
      <c r="C85">
        <v>0</v>
      </c>
      <c r="D85">
        <v>8</v>
      </c>
      <c r="E85">
        <v>0</v>
      </c>
      <c r="F85">
        <v>472</v>
      </c>
      <c r="G85">
        <v>57</v>
      </c>
      <c r="H85">
        <v>33</v>
      </c>
      <c r="I85">
        <v>94</v>
      </c>
      <c r="J85">
        <v>461</v>
      </c>
      <c r="K85">
        <v>1241</v>
      </c>
      <c r="L85">
        <v>24</v>
      </c>
      <c r="M85">
        <v>0</v>
      </c>
      <c r="N85">
        <v>53</v>
      </c>
      <c r="O85">
        <v>0</v>
      </c>
      <c r="P85">
        <v>292</v>
      </c>
      <c r="Q85">
        <f t="shared" si="3"/>
        <v>2735</v>
      </c>
      <c r="R85">
        <v>18</v>
      </c>
      <c r="S85">
        <v>0</v>
      </c>
      <c r="T85">
        <v>4849</v>
      </c>
      <c r="U85">
        <v>19574</v>
      </c>
    </row>
    <row r="86" spans="2:21" x14ac:dyDescent="0.2">
      <c r="B86" s="9">
        <v>2016</v>
      </c>
      <c r="C86">
        <v>0</v>
      </c>
      <c r="D86">
        <v>8</v>
      </c>
      <c r="E86">
        <v>0</v>
      </c>
      <c r="F86">
        <v>475</v>
      </c>
      <c r="G86">
        <v>72</v>
      </c>
      <c r="H86">
        <v>33</v>
      </c>
      <c r="I86">
        <v>94</v>
      </c>
      <c r="J86">
        <v>482</v>
      </c>
      <c r="K86">
        <v>1283</v>
      </c>
      <c r="L86">
        <v>24</v>
      </c>
      <c r="M86">
        <v>0</v>
      </c>
      <c r="N86">
        <v>53</v>
      </c>
      <c r="P86">
        <v>281</v>
      </c>
      <c r="Q86">
        <f t="shared" si="3"/>
        <v>2805</v>
      </c>
      <c r="R86">
        <v>18</v>
      </c>
      <c r="S86">
        <v>0</v>
      </c>
      <c r="T86">
        <v>4929</v>
      </c>
      <c r="U86">
        <v>20095</v>
      </c>
    </row>
    <row r="87" spans="2:21" x14ac:dyDescent="0.2">
      <c r="B87" s="9">
        <v>2017</v>
      </c>
      <c r="C87">
        <v>0</v>
      </c>
      <c r="D87">
        <v>8</v>
      </c>
      <c r="E87">
        <v>0</v>
      </c>
      <c r="F87">
        <v>475</v>
      </c>
      <c r="G87">
        <v>72</v>
      </c>
      <c r="H87">
        <v>33</v>
      </c>
      <c r="I87">
        <v>94</v>
      </c>
      <c r="J87">
        <v>482</v>
      </c>
      <c r="K87">
        <v>1339</v>
      </c>
      <c r="L87">
        <v>24</v>
      </c>
      <c r="M87">
        <v>0</v>
      </c>
      <c r="N87">
        <v>53</v>
      </c>
      <c r="O87">
        <v>0</v>
      </c>
      <c r="P87">
        <v>234</v>
      </c>
      <c r="Q87">
        <f t="shared" si="3"/>
        <v>2814</v>
      </c>
      <c r="R87">
        <v>18</v>
      </c>
      <c r="S87">
        <v>0</v>
      </c>
      <c r="T87">
        <v>5117</v>
      </c>
      <c r="U87">
        <v>20575</v>
      </c>
    </row>
    <row r="89" spans="2:21" s="29" customFormat="1" x14ac:dyDescent="0.2">
      <c r="B89" s="28" t="s">
        <v>84</v>
      </c>
    </row>
    <row r="90" spans="2:21" x14ac:dyDescent="0.2">
      <c r="C90" t="s">
        <v>77</v>
      </c>
      <c r="D90" t="s">
        <v>65</v>
      </c>
      <c r="E90" t="s">
        <v>66</v>
      </c>
      <c r="F90" t="s">
        <v>68</v>
      </c>
      <c r="G90" t="s">
        <v>69</v>
      </c>
      <c r="H90" t="s">
        <v>70</v>
      </c>
      <c r="I90" t="s">
        <v>72</v>
      </c>
      <c r="J90" t="s">
        <v>176</v>
      </c>
      <c r="K90" s="9" t="s">
        <v>1</v>
      </c>
      <c r="L90" s="85" t="s">
        <v>177</v>
      </c>
      <c r="M90" t="s">
        <v>73</v>
      </c>
      <c r="N90" t="s">
        <v>74</v>
      </c>
      <c r="O90" t="s">
        <v>75</v>
      </c>
      <c r="P90" t="s">
        <v>76</v>
      </c>
      <c r="Q90" s="9" t="s">
        <v>79</v>
      </c>
      <c r="R90" s="85" t="s">
        <v>67</v>
      </c>
      <c r="S90" s="85" t="s">
        <v>71</v>
      </c>
      <c r="T90" s="9" t="s">
        <v>78</v>
      </c>
      <c r="U90" s="9" t="s">
        <v>95</v>
      </c>
    </row>
    <row r="91" spans="2:21" x14ac:dyDescent="0.2">
      <c r="B91" s="9">
        <v>2000</v>
      </c>
      <c r="C91">
        <v>0</v>
      </c>
      <c r="D91">
        <v>0</v>
      </c>
      <c r="E91">
        <v>0</v>
      </c>
      <c r="F91">
        <v>0</v>
      </c>
      <c r="G91">
        <v>0</v>
      </c>
      <c r="H91">
        <v>22</v>
      </c>
      <c r="I91">
        <v>0</v>
      </c>
      <c r="J91">
        <v>80</v>
      </c>
      <c r="K91">
        <v>48</v>
      </c>
      <c r="L91">
        <v>0</v>
      </c>
      <c r="M91">
        <v>0</v>
      </c>
      <c r="N91">
        <v>0</v>
      </c>
      <c r="O91">
        <v>0</v>
      </c>
      <c r="P91">
        <v>34</v>
      </c>
      <c r="Q91">
        <f>SUM(C91:P91)</f>
        <v>184</v>
      </c>
      <c r="R91">
        <v>0</v>
      </c>
      <c r="S91">
        <v>0</v>
      </c>
      <c r="T91">
        <v>1032</v>
      </c>
      <c r="U91">
        <v>7321</v>
      </c>
    </row>
    <row r="92" spans="2:21" x14ac:dyDescent="0.2">
      <c r="B92" s="9">
        <v>2001</v>
      </c>
      <c r="C92">
        <v>0</v>
      </c>
      <c r="D92">
        <v>0</v>
      </c>
      <c r="E92">
        <v>0</v>
      </c>
      <c r="F92">
        <v>0</v>
      </c>
      <c r="G92">
        <v>0</v>
      </c>
      <c r="H92">
        <v>22</v>
      </c>
      <c r="I92">
        <v>0</v>
      </c>
      <c r="J92">
        <v>80</v>
      </c>
      <c r="K92">
        <v>48</v>
      </c>
      <c r="L92">
        <v>0</v>
      </c>
      <c r="M92">
        <v>0</v>
      </c>
      <c r="N92">
        <v>0</v>
      </c>
      <c r="O92">
        <v>0</v>
      </c>
      <c r="P92">
        <v>34</v>
      </c>
      <c r="Q92">
        <f t="shared" ref="Q92:Q108" si="4">SUM(C92:P92)</f>
        <v>184</v>
      </c>
      <c r="R92">
        <v>0</v>
      </c>
      <c r="S92">
        <v>0</v>
      </c>
      <c r="T92">
        <v>1106</v>
      </c>
      <c r="U92">
        <v>7796</v>
      </c>
    </row>
    <row r="93" spans="2:21" x14ac:dyDescent="0.2">
      <c r="B93" s="9">
        <v>2002</v>
      </c>
      <c r="C93">
        <v>0</v>
      </c>
      <c r="D93">
        <v>0</v>
      </c>
      <c r="E93">
        <v>0</v>
      </c>
      <c r="F93">
        <v>0</v>
      </c>
      <c r="G93">
        <v>0</v>
      </c>
      <c r="H93">
        <v>22</v>
      </c>
      <c r="I93">
        <v>0</v>
      </c>
      <c r="J93">
        <v>0</v>
      </c>
      <c r="K93">
        <v>58</v>
      </c>
      <c r="L93">
        <v>0</v>
      </c>
      <c r="M93">
        <v>0</v>
      </c>
      <c r="N93">
        <v>0</v>
      </c>
      <c r="O93">
        <v>0</v>
      </c>
      <c r="P93">
        <v>34</v>
      </c>
      <c r="Q93">
        <f t="shared" si="4"/>
        <v>114</v>
      </c>
      <c r="R93">
        <v>0</v>
      </c>
      <c r="S93">
        <v>0</v>
      </c>
      <c r="T93">
        <v>1138</v>
      </c>
      <c r="U93">
        <v>7927</v>
      </c>
    </row>
    <row r="94" spans="2:21" x14ac:dyDescent="0.2">
      <c r="B94" s="9">
        <v>2003</v>
      </c>
      <c r="C94">
        <v>0</v>
      </c>
      <c r="D94">
        <v>0</v>
      </c>
      <c r="E94">
        <v>0</v>
      </c>
      <c r="F94">
        <v>0</v>
      </c>
      <c r="G94">
        <v>0</v>
      </c>
      <c r="H94">
        <v>31</v>
      </c>
      <c r="I94">
        <v>0</v>
      </c>
      <c r="J94">
        <v>0</v>
      </c>
      <c r="K94">
        <v>150</v>
      </c>
      <c r="L94">
        <v>0</v>
      </c>
      <c r="M94">
        <v>0</v>
      </c>
      <c r="N94">
        <v>0</v>
      </c>
      <c r="O94">
        <v>0</v>
      </c>
      <c r="P94">
        <v>34</v>
      </c>
      <c r="Q94">
        <f t="shared" si="4"/>
        <v>215</v>
      </c>
      <c r="R94">
        <v>0</v>
      </c>
      <c r="S94">
        <v>0</v>
      </c>
      <c r="T94">
        <v>1237</v>
      </c>
      <c r="U94">
        <v>8209</v>
      </c>
    </row>
    <row r="95" spans="2:21" x14ac:dyDescent="0.2">
      <c r="B95" s="9">
        <v>2004</v>
      </c>
      <c r="C95">
        <v>0</v>
      </c>
      <c r="D95">
        <v>0</v>
      </c>
      <c r="E95">
        <v>0</v>
      </c>
      <c r="F95">
        <v>0</v>
      </c>
      <c r="G95">
        <v>36</v>
      </c>
      <c r="H95">
        <v>31</v>
      </c>
      <c r="I95">
        <v>0</v>
      </c>
      <c r="J95">
        <v>0</v>
      </c>
      <c r="K95">
        <v>424</v>
      </c>
      <c r="L95">
        <v>0</v>
      </c>
      <c r="M95">
        <v>0</v>
      </c>
      <c r="N95">
        <v>0</v>
      </c>
      <c r="O95">
        <v>0</v>
      </c>
      <c r="P95">
        <v>34</v>
      </c>
      <c r="Q95">
        <f t="shared" si="4"/>
        <v>525</v>
      </c>
      <c r="R95">
        <v>0</v>
      </c>
      <c r="S95">
        <v>0</v>
      </c>
      <c r="T95">
        <v>1639</v>
      </c>
      <c r="U95">
        <v>8506</v>
      </c>
    </row>
    <row r="96" spans="2:21" x14ac:dyDescent="0.2">
      <c r="B96" s="9">
        <v>2005</v>
      </c>
      <c r="C96">
        <v>0</v>
      </c>
      <c r="D96">
        <v>0</v>
      </c>
      <c r="E96">
        <v>0</v>
      </c>
      <c r="F96">
        <v>0</v>
      </c>
      <c r="G96">
        <v>0</v>
      </c>
      <c r="H96">
        <v>31</v>
      </c>
      <c r="I96">
        <v>0</v>
      </c>
      <c r="J96">
        <v>0</v>
      </c>
      <c r="K96">
        <v>150</v>
      </c>
      <c r="L96">
        <v>0</v>
      </c>
      <c r="M96">
        <v>0</v>
      </c>
      <c r="N96">
        <v>0</v>
      </c>
      <c r="O96">
        <v>0</v>
      </c>
      <c r="P96">
        <v>34</v>
      </c>
      <c r="Q96">
        <f t="shared" si="4"/>
        <v>215</v>
      </c>
      <c r="R96">
        <v>0</v>
      </c>
      <c r="S96">
        <v>0</v>
      </c>
      <c r="T96">
        <v>1318</v>
      </c>
      <c r="U96">
        <v>8444</v>
      </c>
    </row>
    <row r="97" spans="2:21" x14ac:dyDescent="0.2">
      <c r="B97" s="9">
        <v>2006</v>
      </c>
      <c r="C97">
        <v>0</v>
      </c>
      <c r="D97">
        <v>0</v>
      </c>
      <c r="E97">
        <v>0</v>
      </c>
      <c r="F97">
        <v>0</v>
      </c>
      <c r="G97">
        <v>0</v>
      </c>
      <c r="H97">
        <v>31</v>
      </c>
      <c r="I97">
        <v>0</v>
      </c>
      <c r="J97">
        <v>0</v>
      </c>
      <c r="K97">
        <v>150</v>
      </c>
      <c r="L97">
        <v>0</v>
      </c>
      <c r="M97">
        <v>0</v>
      </c>
      <c r="N97">
        <v>0</v>
      </c>
      <c r="O97">
        <v>0</v>
      </c>
      <c r="P97">
        <v>34</v>
      </c>
      <c r="Q97">
        <f t="shared" si="4"/>
        <v>215</v>
      </c>
      <c r="R97">
        <v>0</v>
      </c>
      <c r="S97">
        <v>0</v>
      </c>
      <c r="T97">
        <v>1373</v>
      </c>
      <c r="U97">
        <v>8585</v>
      </c>
    </row>
    <row r="98" spans="2:21" x14ac:dyDescent="0.2">
      <c r="B98" s="9">
        <v>2007</v>
      </c>
      <c r="C98">
        <v>0</v>
      </c>
      <c r="D98">
        <v>0</v>
      </c>
      <c r="E98">
        <v>0</v>
      </c>
      <c r="F98">
        <v>0</v>
      </c>
      <c r="G98">
        <v>0</v>
      </c>
      <c r="H98">
        <v>31</v>
      </c>
      <c r="I98">
        <v>0</v>
      </c>
      <c r="J98">
        <v>0</v>
      </c>
      <c r="K98">
        <v>150</v>
      </c>
      <c r="L98">
        <v>0</v>
      </c>
      <c r="M98">
        <v>0</v>
      </c>
      <c r="N98">
        <v>0</v>
      </c>
      <c r="O98">
        <v>0</v>
      </c>
      <c r="P98">
        <v>34</v>
      </c>
      <c r="Q98">
        <f t="shared" si="4"/>
        <v>215</v>
      </c>
      <c r="R98">
        <v>0</v>
      </c>
      <c r="S98">
        <v>0</v>
      </c>
      <c r="T98">
        <v>1344</v>
      </c>
      <c r="U98">
        <v>8754</v>
      </c>
    </row>
    <row r="99" spans="2:21" x14ac:dyDescent="0.2">
      <c r="B99" s="9">
        <v>2008</v>
      </c>
      <c r="C99">
        <v>0</v>
      </c>
      <c r="D99">
        <v>0</v>
      </c>
      <c r="E99">
        <v>0</v>
      </c>
      <c r="F99">
        <v>0</v>
      </c>
      <c r="G99">
        <v>0</v>
      </c>
      <c r="H99">
        <v>31</v>
      </c>
      <c r="I99">
        <v>0</v>
      </c>
      <c r="J99">
        <v>0</v>
      </c>
      <c r="K99">
        <v>197</v>
      </c>
      <c r="L99">
        <v>0</v>
      </c>
      <c r="M99">
        <v>0</v>
      </c>
      <c r="N99">
        <v>0</v>
      </c>
      <c r="O99">
        <v>0</v>
      </c>
      <c r="P99">
        <v>62</v>
      </c>
      <c r="Q99">
        <f t="shared" si="4"/>
        <v>290</v>
      </c>
      <c r="R99">
        <v>0</v>
      </c>
      <c r="S99">
        <v>0</v>
      </c>
      <c r="T99">
        <v>1419</v>
      </c>
      <c r="U99">
        <v>8747</v>
      </c>
    </row>
    <row r="100" spans="2:21" x14ac:dyDescent="0.2">
      <c r="B100" s="9">
        <v>2009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31</v>
      </c>
      <c r="I100">
        <v>0</v>
      </c>
      <c r="J100">
        <v>0</v>
      </c>
      <c r="K100">
        <v>187</v>
      </c>
      <c r="L100">
        <v>0</v>
      </c>
      <c r="M100">
        <v>0</v>
      </c>
      <c r="N100">
        <v>0</v>
      </c>
      <c r="O100">
        <v>0</v>
      </c>
      <c r="P100">
        <v>90</v>
      </c>
      <c r="Q100">
        <f t="shared" si="4"/>
        <v>308</v>
      </c>
      <c r="R100">
        <v>0</v>
      </c>
      <c r="S100">
        <v>0</v>
      </c>
      <c r="T100">
        <v>1501</v>
      </c>
      <c r="U100">
        <v>8895</v>
      </c>
    </row>
    <row r="101" spans="2:21" x14ac:dyDescent="0.2">
      <c r="B101" s="9">
        <v>2010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31</v>
      </c>
      <c r="I101">
        <v>0</v>
      </c>
      <c r="J101">
        <v>0</v>
      </c>
      <c r="K101">
        <v>187</v>
      </c>
      <c r="L101">
        <v>0</v>
      </c>
      <c r="M101">
        <v>0</v>
      </c>
      <c r="N101">
        <v>0</v>
      </c>
      <c r="O101">
        <v>0</v>
      </c>
      <c r="P101">
        <v>90</v>
      </c>
      <c r="Q101">
        <f t="shared" si="4"/>
        <v>308</v>
      </c>
      <c r="R101">
        <v>0</v>
      </c>
      <c r="S101">
        <v>0</v>
      </c>
      <c r="T101">
        <v>1501</v>
      </c>
      <c r="U101">
        <v>8861</v>
      </c>
    </row>
    <row r="102" spans="2:21" x14ac:dyDescent="0.2">
      <c r="B102" s="9">
        <v>2011</v>
      </c>
      <c r="C102">
        <v>0</v>
      </c>
      <c r="D102">
        <v>0</v>
      </c>
      <c r="E102">
        <v>0</v>
      </c>
      <c r="F102">
        <v>14</v>
      </c>
      <c r="G102">
        <v>0</v>
      </c>
      <c r="H102">
        <v>31</v>
      </c>
      <c r="I102">
        <v>0</v>
      </c>
      <c r="J102">
        <v>0</v>
      </c>
      <c r="K102">
        <v>211</v>
      </c>
      <c r="L102">
        <v>0</v>
      </c>
      <c r="M102">
        <v>0</v>
      </c>
      <c r="N102">
        <v>0</v>
      </c>
      <c r="O102">
        <v>0</v>
      </c>
      <c r="P102">
        <v>90</v>
      </c>
      <c r="Q102">
        <f t="shared" si="4"/>
        <v>346</v>
      </c>
      <c r="R102">
        <v>0</v>
      </c>
      <c r="S102">
        <v>0</v>
      </c>
      <c r="T102">
        <v>1442</v>
      </c>
      <c r="U102">
        <v>8749</v>
      </c>
    </row>
    <row r="103" spans="2:21" x14ac:dyDescent="0.2">
      <c r="B103" s="9">
        <v>2012</v>
      </c>
      <c r="C103">
        <v>0</v>
      </c>
      <c r="D103">
        <v>0</v>
      </c>
      <c r="E103">
        <v>0</v>
      </c>
      <c r="F103">
        <v>27</v>
      </c>
      <c r="G103">
        <v>0</v>
      </c>
      <c r="H103">
        <v>31</v>
      </c>
      <c r="I103">
        <v>0</v>
      </c>
      <c r="J103">
        <v>0</v>
      </c>
      <c r="K103">
        <v>188</v>
      </c>
      <c r="L103">
        <v>0</v>
      </c>
      <c r="M103">
        <v>0</v>
      </c>
      <c r="N103">
        <v>0</v>
      </c>
      <c r="O103">
        <v>0</v>
      </c>
      <c r="P103">
        <v>90</v>
      </c>
      <c r="Q103">
        <f t="shared" si="4"/>
        <v>336</v>
      </c>
      <c r="R103">
        <v>0</v>
      </c>
      <c r="S103">
        <v>0</v>
      </c>
      <c r="T103">
        <v>1521</v>
      </c>
      <c r="U103">
        <v>8621</v>
      </c>
    </row>
    <row r="104" spans="2:21" x14ac:dyDescent="0.2">
      <c r="B104" s="9">
        <v>2013</v>
      </c>
      <c r="C104">
        <v>0</v>
      </c>
      <c r="D104">
        <v>0</v>
      </c>
      <c r="E104">
        <v>0</v>
      </c>
      <c r="F104">
        <v>27</v>
      </c>
      <c r="G104">
        <v>0</v>
      </c>
      <c r="H104">
        <v>31</v>
      </c>
      <c r="I104">
        <v>0</v>
      </c>
      <c r="J104">
        <v>0</v>
      </c>
      <c r="K104">
        <v>143</v>
      </c>
      <c r="L104">
        <v>0</v>
      </c>
      <c r="M104">
        <v>0</v>
      </c>
      <c r="N104">
        <v>0</v>
      </c>
      <c r="O104">
        <v>0</v>
      </c>
      <c r="P104">
        <v>90</v>
      </c>
      <c r="Q104">
        <f t="shared" si="4"/>
        <v>291</v>
      </c>
      <c r="R104">
        <v>0</v>
      </c>
      <c r="S104">
        <v>0</v>
      </c>
      <c r="T104">
        <v>1317</v>
      </c>
      <c r="U104">
        <v>8339</v>
      </c>
    </row>
    <row r="105" spans="2:21" x14ac:dyDescent="0.2">
      <c r="B105" s="9">
        <v>2014</v>
      </c>
      <c r="C105">
        <v>0</v>
      </c>
      <c r="D105">
        <v>0</v>
      </c>
      <c r="E105">
        <v>0</v>
      </c>
      <c r="F105">
        <v>27</v>
      </c>
      <c r="G105">
        <v>0</v>
      </c>
      <c r="H105">
        <v>31</v>
      </c>
      <c r="I105">
        <v>0</v>
      </c>
      <c r="J105">
        <v>0</v>
      </c>
      <c r="K105">
        <v>143</v>
      </c>
      <c r="L105">
        <v>0</v>
      </c>
      <c r="M105">
        <v>0</v>
      </c>
      <c r="N105">
        <v>0</v>
      </c>
      <c r="O105">
        <v>0</v>
      </c>
      <c r="P105">
        <v>90</v>
      </c>
      <c r="Q105">
        <f t="shared" si="4"/>
        <v>291</v>
      </c>
      <c r="R105">
        <v>0</v>
      </c>
      <c r="S105">
        <v>0</v>
      </c>
      <c r="T105">
        <v>1340</v>
      </c>
      <c r="U105">
        <v>8339</v>
      </c>
    </row>
    <row r="106" spans="2:21" x14ac:dyDescent="0.2">
      <c r="B106" s="9">
        <v>2015</v>
      </c>
      <c r="C106">
        <v>0</v>
      </c>
      <c r="D106">
        <v>0</v>
      </c>
      <c r="E106">
        <v>0</v>
      </c>
      <c r="F106">
        <v>27</v>
      </c>
      <c r="G106">
        <v>0</v>
      </c>
      <c r="H106">
        <v>31</v>
      </c>
      <c r="I106">
        <v>0</v>
      </c>
      <c r="J106">
        <v>0</v>
      </c>
      <c r="K106">
        <v>151</v>
      </c>
      <c r="L106">
        <v>0</v>
      </c>
      <c r="M106">
        <v>0</v>
      </c>
      <c r="N106">
        <v>0</v>
      </c>
      <c r="O106">
        <v>0</v>
      </c>
      <c r="P106">
        <v>90</v>
      </c>
      <c r="Q106">
        <f t="shared" si="4"/>
        <v>299</v>
      </c>
      <c r="R106">
        <v>0</v>
      </c>
      <c r="S106">
        <v>0</v>
      </c>
      <c r="T106">
        <v>1302</v>
      </c>
      <c r="U106">
        <v>8187</v>
      </c>
    </row>
    <row r="107" spans="2:21" x14ac:dyDescent="0.2">
      <c r="B107" s="9">
        <v>2016</v>
      </c>
      <c r="C107">
        <v>0</v>
      </c>
      <c r="D107">
        <v>0</v>
      </c>
      <c r="E107">
        <v>0</v>
      </c>
      <c r="F107">
        <v>27</v>
      </c>
      <c r="G107">
        <v>0</v>
      </c>
      <c r="H107">
        <v>31</v>
      </c>
      <c r="I107">
        <v>0</v>
      </c>
      <c r="J107">
        <v>0</v>
      </c>
      <c r="K107">
        <v>151</v>
      </c>
      <c r="L107">
        <v>0</v>
      </c>
      <c r="M107">
        <v>0</v>
      </c>
      <c r="N107">
        <v>0</v>
      </c>
      <c r="O107">
        <v>0</v>
      </c>
      <c r="P107">
        <v>90</v>
      </c>
      <c r="Q107">
        <f t="shared" si="4"/>
        <v>299</v>
      </c>
      <c r="R107">
        <v>0</v>
      </c>
      <c r="S107">
        <v>0</v>
      </c>
      <c r="T107">
        <v>1336</v>
      </c>
      <c r="U107">
        <v>8252</v>
      </c>
    </row>
    <row r="108" spans="2:21" x14ac:dyDescent="0.2">
      <c r="B108" s="9">
        <v>2017</v>
      </c>
      <c r="C108">
        <v>0</v>
      </c>
      <c r="D108">
        <v>0</v>
      </c>
      <c r="E108">
        <v>0</v>
      </c>
      <c r="F108">
        <v>27</v>
      </c>
      <c r="G108">
        <v>0</v>
      </c>
      <c r="H108">
        <v>31</v>
      </c>
      <c r="I108">
        <v>0</v>
      </c>
      <c r="J108">
        <v>82</v>
      </c>
      <c r="K108">
        <v>170</v>
      </c>
      <c r="L108">
        <v>0</v>
      </c>
      <c r="M108">
        <v>0</v>
      </c>
      <c r="N108">
        <v>0</v>
      </c>
      <c r="O108">
        <v>0</v>
      </c>
      <c r="P108">
        <v>90</v>
      </c>
      <c r="Q108">
        <f t="shared" si="4"/>
        <v>400</v>
      </c>
      <c r="R108">
        <v>0</v>
      </c>
      <c r="S108">
        <v>0</v>
      </c>
      <c r="T108">
        <v>1405</v>
      </c>
      <c r="U108">
        <v>8346</v>
      </c>
    </row>
    <row r="110" spans="2:21" x14ac:dyDescent="0.2">
      <c r="B110" s="9" t="s">
        <v>85</v>
      </c>
    </row>
    <row r="111" spans="2:21" x14ac:dyDescent="0.2">
      <c r="C111" t="s">
        <v>77</v>
      </c>
      <c r="D111" t="s">
        <v>65</v>
      </c>
      <c r="E111" t="s">
        <v>66</v>
      </c>
      <c r="F111" t="s">
        <v>68</v>
      </c>
      <c r="G111" t="s">
        <v>69</v>
      </c>
      <c r="H111" t="s">
        <v>70</v>
      </c>
      <c r="I111" t="s">
        <v>72</v>
      </c>
      <c r="J111" t="s">
        <v>176</v>
      </c>
      <c r="K111" s="9" t="s">
        <v>1</v>
      </c>
      <c r="L111" s="85" t="s">
        <v>177</v>
      </c>
      <c r="M111" t="s">
        <v>73</v>
      </c>
      <c r="N111" t="s">
        <v>74</v>
      </c>
      <c r="O111" t="s">
        <v>75</v>
      </c>
      <c r="P111" t="s">
        <v>76</v>
      </c>
      <c r="Q111" s="9" t="s">
        <v>79</v>
      </c>
      <c r="R111" s="85" t="s">
        <v>67</v>
      </c>
      <c r="S111" s="85" t="s">
        <v>71</v>
      </c>
      <c r="T111" s="9" t="s">
        <v>78</v>
      </c>
      <c r="U111" s="9" t="s">
        <v>95</v>
      </c>
    </row>
    <row r="112" spans="2:21" x14ac:dyDescent="0.2">
      <c r="B112" s="9">
        <v>2000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f>SUM(C112:P112)</f>
        <v>0</v>
      </c>
      <c r="R112">
        <v>0</v>
      </c>
      <c r="S112">
        <v>0</v>
      </c>
      <c r="T112">
        <v>0</v>
      </c>
      <c r="U112">
        <v>0</v>
      </c>
    </row>
    <row r="113" spans="2:21" x14ac:dyDescent="0.2">
      <c r="B113" s="9">
        <v>2001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f t="shared" ref="Q113:Q122" si="5">SUM(C113:P113)</f>
        <v>0</v>
      </c>
      <c r="R113">
        <v>0</v>
      </c>
      <c r="S113">
        <v>0</v>
      </c>
      <c r="T113">
        <v>0</v>
      </c>
      <c r="U113">
        <v>0</v>
      </c>
    </row>
    <row r="114" spans="2:21" x14ac:dyDescent="0.2">
      <c r="B114" s="9">
        <v>2002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f t="shared" si="5"/>
        <v>0</v>
      </c>
      <c r="R114">
        <v>0</v>
      </c>
      <c r="S114">
        <v>0</v>
      </c>
      <c r="T114">
        <v>0</v>
      </c>
      <c r="U114">
        <v>0</v>
      </c>
    </row>
    <row r="115" spans="2:21" x14ac:dyDescent="0.2">
      <c r="B115" s="9">
        <v>2003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f t="shared" si="5"/>
        <v>0</v>
      </c>
      <c r="R115">
        <v>0</v>
      </c>
      <c r="S115">
        <v>0</v>
      </c>
      <c r="T115">
        <v>0</v>
      </c>
      <c r="U115">
        <v>0</v>
      </c>
    </row>
    <row r="116" spans="2:21" x14ac:dyDescent="0.2">
      <c r="B116" s="9">
        <v>2004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f t="shared" si="5"/>
        <v>0</v>
      </c>
      <c r="R116">
        <v>0</v>
      </c>
      <c r="S116">
        <v>0</v>
      </c>
      <c r="T116">
        <v>196</v>
      </c>
      <c r="U116">
        <v>196</v>
      </c>
    </row>
    <row r="117" spans="2:21" x14ac:dyDescent="0.2">
      <c r="B117" s="9">
        <v>2005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f t="shared" si="5"/>
        <v>0</v>
      </c>
      <c r="R117">
        <v>0</v>
      </c>
      <c r="S117">
        <v>0</v>
      </c>
      <c r="T117">
        <v>196</v>
      </c>
      <c r="U117">
        <v>196</v>
      </c>
    </row>
    <row r="118" spans="2:21" x14ac:dyDescent="0.2">
      <c r="B118" s="9">
        <v>2006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f t="shared" si="5"/>
        <v>0</v>
      </c>
      <c r="R118">
        <v>0</v>
      </c>
      <c r="S118">
        <v>0</v>
      </c>
      <c r="T118">
        <v>196</v>
      </c>
      <c r="U118">
        <v>196</v>
      </c>
    </row>
    <row r="119" spans="2:21" x14ac:dyDescent="0.2">
      <c r="B119" s="9">
        <v>2007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f t="shared" si="5"/>
        <v>0</v>
      </c>
      <c r="R119">
        <v>0</v>
      </c>
      <c r="S119">
        <v>0</v>
      </c>
      <c r="T119">
        <v>417</v>
      </c>
      <c r="U119">
        <v>781</v>
      </c>
    </row>
    <row r="120" spans="2:21" x14ac:dyDescent="0.2">
      <c r="B120" s="9">
        <v>2008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f t="shared" si="5"/>
        <v>0</v>
      </c>
      <c r="R120">
        <v>0</v>
      </c>
      <c r="S120">
        <v>0</v>
      </c>
      <c r="T120">
        <v>417</v>
      </c>
      <c r="U120">
        <v>781</v>
      </c>
    </row>
    <row r="121" spans="2:21" x14ac:dyDescent="0.2">
      <c r="B121" s="9">
        <v>2009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f t="shared" si="5"/>
        <v>0</v>
      </c>
      <c r="R121">
        <v>0</v>
      </c>
      <c r="S121">
        <v>0</v>
      </c>
      <c r="T121">
        <v>961</v>
      </c>
      <c r="U121">
        <v>1389</v>
      </c>
    </row>
    <row r="122" spans="2:21" x14ac:dyDescent="0.2">
      <c r="B122" s="9">
        <v>2010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f t="shared" si="5"/>
        <v>0</v>
      </c>
      <c r="R122">
        <v>0</v>
      </c>
      <c r="S122">
        <v>0</v>
      </c>
      <c r="T122">
        <v>961</v>
      </c>
      <c r="U122">
        <v>1389</v>
      </c>
    </row>
    <row r="123" spans="2:21" x14ac:dyDescent="0.2">
      <c r="B123" s="9">
        <v>2011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f>SUM(C123:P123)</f>
        <v>0</v>
      </c>
      <c r="R123">
        <v>0</v>
      </c>
      <c r="S123">
        <v>0</v>
      </c>
      <c r="T123">
        <v>961</v>
      </c>
      <c r="U123">
        <v>1389</v>
      </c>
    </row>
    <row r="124" spans="2:21" x14ac:dyDescent="0.2">
      <c r="B124" s="9">
        <v>2012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f>SUM(C124:P124)</f>
        <v>0</v>
      </c>
      <c r="R124">
        <v>0</v>
      </c>
      <c r="S124">
        <v>0</v>
      </c>
      <c r="T124">
        <v>0</v>
      </c>
      <c r="U124">
        <v>428</v>
      </c>
    </row>
    <row r="125" spans="2:21" x14ac:dyDescent="0.2">
      <c r="B125" s="9">
        <v>2013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f t="shared" ref="Q125:Q129" si="6">SUM(C125:P125)</f>
        <v>0</v>
      </c>
      <c r="R125">
        <v>0</v>
      </c>
      <c r="S125">
        <v>0</v>
      </c>
      <c r="T125">
        <v>0</v>
      </c>
      <c r="U125">
        <v>428</v>
      </c>
    </row>
    <row r="126" spans="2:21" x14ac:dyDescent="0.2">
      <c r="B126" s="9">
        <v>2014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f t="shared" si="6"/>
        <v>0</v>
      </c>
      <c r="R126">
        <v>0</v>
      </c>
      <c r="S126">
        <v>0</v>
      </c>
      <c r="T126">
        <v>0</v>
      </c>
      <c r="U126">
        <v>0</v>
      </c>
    </row>
    <row r="127" spans="2:21" x14ac:dyDescent="0.2">
      <c r="B127" s="9">
        <v>2015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f t="shared" si="6"/>
        <v>0</v>
      </c>
      <c r="R127">
        <v>0</v>
      </c>
      <c r="S127">
        <v>0</v>
      </c>
      <c r="T127">
        <v>0</v>
      </c>
      <c r="U127">
        <v>0</v>
      </c>
    </row>
    <row r="128" spans="2:21" x14ac:dyDescent="0.2">
      <c r="B128" s="9">
        <v>2016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f t="shared" si="6"/>
        <v>0</v>
      </c>
      <c r="R128">
        <v>0</v>
      </c>
      <c r="S128">
        <v>0</v>
      </c>
      <c r="T128">
        <v>0</v>
      </c>
      <c r="U128">
        <v>0</v>
      </c>
    </row>
    <row r="129" spans="2:21" x14ac:dyDescent="0.2">
      <c r="B129" s="9">
        <v>2017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f t="shared" si="6"/>
        <v>0</v>
      </c>
      <c r="R129">
        <v>0</v>
      </c>
      <c r="S129">
        <v>0</v>
      </c>
      <c r="T129">
        <v>0</v>
      </c>
      <c r="U129">
        <v>0</v>
      </c>
    </row>
    <row r="130" spans="2:21" x14ac:dyDescent="0.2">
      <c r="B130" s="9"/>
    </row>
    <row r="132" spans="2:21" x14ac:dyDescent="0.2">
      <c r="B132" s="9" t="s">
        <v>86</v>
      </c>
    </row>
    <row r="133" spans="2:21" x14ac:dyDescent="0.2">
      <c r="C133" t="s">
        <v>77</v>
      </c>
      <c r="D133" t="s">
        <v>65</v>
      </c>
      <c r="E133" t="s">
        <v>66</v>
      </c>
      <c r="F133" t="s">
        <v>68</v>
      </c>
      <c r="G133" t="s">
        <v>69</v>
      </c>
      <c r="H133" t="s">
        <v>70</v>
      </c>
      <c r="I133" t="s">
        <v>72</v>
      </c>
      <c r="J133" t="s">
        <v>176</v>
      </c>
      <c r="K133" s="9" t="s">
        <v>1</v>
      </c>
      <c r="L133" s="85" t="s">
        <v>177</v>
      </c>
      <c r="M133" t="s">
        <v>73</v>
      </c>
      <c r="N133" t="s">
        <v>74</v>
      </c>
      <c r="O133" t="s">
        <v>75</v>
      </c>
      <c r="P133" t="s">
        <v>76</v>
      </c>
      <c r="Q133" s="9" t="s">
        <v>79</v>
      </c>
      <c r="R133" s="85" t="s">
        <v>67</v>
      </c>
      <c r="S133" s="85" t="s">
        <v>71</v>
      </c>
      <c r="T133" s="9" t="s">
        <v>78</v>
      </c>
      <c r="U133" s="9" t="s">
        <v>95</v>
      </c>
    </row>
    <row r="134" spans="2:21" x14ac:dyDescent="0.2">
      <c r="B134" s="9">
        <v>2000</v>
      </c>
      <c r="C134">
        <v>0</v>
      </c>
      <c r="D134">
        <v>0</v>
      </c>
      <c r="E134">
        <v>0</v>
      </c>
      <c r="F134">
        <v>1106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1548</v>
      </c>
      <c r="Q134">
        <f>SUM(C134:P134)</f>
        <v>2654</v>
      </c>
      <c r="R134">
        <v>0</v>
      </c>
      <c r="S134">
        <v>0</v>
      </c>
      <c r="T134">
        <v>3286</v>
      </c>
      <c r="U134">
        <v>5672</v>
      </c>
    </row>
    <row r="135" spans="2:21" x14ac:dyDescent="0.2">
      <c r="B135" s="9">
        <v>2001</v>
      </c>
      <c r="C135">
        <v>0</v>
      </c>
      <c r="D135">
        <v>0</v>
      </c>
      <c r="E135">
        <v>0</v>
      </c>
      <c r="F135">
        <v>1151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1548</v>
      </c>
      <c r="Q135">
        <f t="shared" ref="Q135:Q151" si="7">SUM(C135:P135)</f>
        <v>2699</v>
      </c>
      <c r="R135">
        <v>0</v>
      </c>
      <c r="S135">
        <v>0</v>
      </c>
      <c r="T135">
        <v>3331</v>
      </c>
      <c r="U135">
        <v>6378</v>
      </c>
    </row>
    <row r="136" spans="2:21" x14ac:dyDescent="0.2">
      <c r="B136" s="9">
        <v>2002</v>
      </c>
      <c r="C136">
        <v>0</v>
      </c>
      <c r="D136">
        <v>0</v>
      </c>
      <c r="E136">
        <v>0</v>
      </c>
      <c r="F136">
        <v>1151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1548</v>
      </c>
      <c r="Q136">
        <f t="shared" si="7"/>
        <v>2699</v>
      </c>
      <c r="R136">
        <v>0</v>
      </c>
      <c r="S136">
        <v>0</v>
      </c>
      <c r="T136">
        <v>3875</v>
      </c>
      <c r="U136">
        <v>8003</v>
      </c>
    </row>
    <row r="137" spans="2:21" x14ac:dyDescent="0.2">
      <c r="B137" s="9">
        <v>2003</v>
      </c>
      <c r="C137">
        <v>0</v>
      </c>
      <c r="D137">
        <v>0</v>
      </c>
      <c r="E137">
        <v>0</v>
      </c>
      <c r="F137">
        <v>1151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1548</v>
      </c>
      <c r="Q137">
        <f t="shared" si="7"/>
        <v>2699</v>
      </c>
      <c r="R137">
        <v>0</v>
      </c>
      <c r="S137">
        <v>0</v>
      </c>
      <c r="T137">
        <v>4661</v>
      </c>
      <c r="U137">
        <v>9211</v>
      </c>
    </row>
    <row r="138" spans="2:21" x14ac:dyDescent="0.2">
      <c r="B138" s="9">
        <v>2004</v>
      </c>
      <c r="C138">
        <v>0</v>
      </c>
      <c r="D138">
        <v>0</v>
      </c>
      <c r="E138">
        <v>0</v>
      </c>
      <c r="F138">
        <v>2819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712</v>
      </c>
      <c r="Q138">
        <f t="shared" si="7"/>
        <v>3531</v>
      </c>
      <c r="R138">
        <v>0</v>
      </c>
      <c r="S138">
        <v>0</v>
      </c>
      <c r="T138">
        <v>5589</v>
      </c>
      <c r="U138">
        <v>11811</v>
      </c>
    </row>
    <row r="139" spans="2:21" x14ac:dyDescent="0.2">
      <c r="B139" s="9">
        <v>2005</v>
      </c>
      <c r="C139">
        <v>0</v>
      </c>
      <c r="D139">
        <v>0</v>
      </c>
      <c r="E139">
        <v>0</v>
      </c>
      <c r="F139">
        <v>2819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712</v>
      </c>
      <c r="Q139">
        <f t="shared" si="7"/>
        <v>3531</v>
      </c>
      <c r="R139">
        <v>0</v>
      </c>
      <c r="S139">
        <v>0</v>
      </c>
      <c r="T139">
        <v>5903</v>
      </c>
      <c r="U139">
        <v>12873</v>
      </c>
    </row>
    <row r="140" spans="2:21" x14ac:dyDescent="0.2">
      <c r="B140" s="9">
        <v>2006</v>
      </c>
      <c r="C140">
        <v>0</v>
      </c>
      <c r="D140">
        <v>0</v>
      </c>
      <c r="E140">
        <v>0</v>
      </c>
      <c r="F140">
        <v>2819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712</v>
      </c>
      <c r="Q140">
        <f t="shared" si="7"/>
        <v>3531</v>
      </c>
      <c r="R140">
        <v>0</v>
      </c>
      <c r="S140">
        <v>0</v>
      </c>
      <c r="T140">
        <v>5983</v>
      </c>
      <c r="U140">
        <v>13138</v>
      </c>
    </row>
    <row r="141" spans="2:21" x14ac:dyDescent="0.2">
      <c r="B141" s="9">
        <v>2007</v>
      </c>
      <c r="C141">
        <v>0</v>
      </c>
      <c r="D141">
        <v>0</v>
      </c>
      <c r="E141">
        <v>0</v>
      </c>
      <c r="F141">
        <v>3183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364</v>
      </c>
      <c r="M141">
        <v>0</v>
      </c>
      <c r="N141">
        <v>0</v>
      </c>
      <c r="O141">
        <v>0</v>
      </c>
      <c r="P141">
        <v>1548</v>
      </c>
      <c r="Q141">
        <f t="shared" si="7"/>
        <v>5095</v>
      </c>
      <c r="R141">
        <v>0</v>
      </c>
      <c r="S141">
        <v>0</v>
      </c>
      <c r="T141">
        <v>7323</v>
      </c>
      <c r="U141">
        <v>15083</v>
      </c>
    </row>
    <row r="142" spans="2:21" x14ac:dyDescent="0.2">
      <c r="B142" s="9">
        <v>2008</v>
      </c>
      <c r="C142">
        <v>0</v>
      </c>
      <c r="D142">
        <v>0</v>
      </c>
      <c r="E142">
        <v>0</v>
      </c>
      <c r="F142">
        <v>3183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364</v>
      </c>
      <c r="M142">
        <v>0</v>
      </c>
      <c r="N142">
        <v>0</v>
      </c>
      <c r="O142">
        <v>0</v>
      </c>
      <c r="P142">
        <v>1548</v>
      </c>
      <c r="Q142">
        <f t="shared" si="7"/>
        <v>5095</v>
      </c>
      <c r="R142">
        <v>0</v>
      </c>
      <c r="S142">
        <v>0</v>
      </c>
      <c r="T142">
        <v>7853</v>
      </c>
      <c r="U142">
        <v>15535</v>
      </c>
    </row>
    <row r="143" spans="2:21" x14ac:dyDescent="0.2">
      <c r="B143" s="9">
        <v>2009</v>
      </c>
      <c r="C143">
        <v>0</v>
      </c>
      <c r="D143">
        <v>0</v>
      </c>
      <c r="E143">
        <v>0</v>
      </c>
      <c r="F143">
        <v>3839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364</v>
      </c>
      <c r="M143">
        <v>0</v>
      </c>
      <c r="N143">
        <v>0</v>
      </c>
      <c r="O143">
        <v>0</v>
      </c>
      <c r="P143">
        <v>1548</v>
      </c>
      <c r="Q143">
        <f t="shared" si="7"/>
        <v>5751</v>
      </c>
      <c r="R143">
        <v>0</v>
      </c>
      <c r="S143">
        <v>0</v>
      </c>
      <c r="T143">
        <v>8509</v>
      </c>
      <c r="U143">
        <v>16512</v>
      </c>
    </row>
    <row r="144" spans="2:21" x14ac:dyDescent="0.2">
      <c r="B144" s="9">
        <v>2010</v>
      </c>
      <c r="C144">
        <v>0</v>
      </c>
      <c r="D144">
        <v>0</v>
      </c>
      <c r="E144">
        <v>0</v>
      </c>
      <c r="F144">
        <v>3839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364</v>
      </c>
      <c r="M144">
        <v>0</v>
      </c>
      <c r="N144">
        <v>0</v>
      </c>
      <c r="O144">
        <v>0</v>
      </c>
      <c r="P144">
        <v>1548</v>
      </c>
      <c r="Q144">
        <f t="shared" si="7"/>
        <v>5751</v>
      </c>
      <c r="R144">
        <v>0</v>
      </c>
      <c r="S144">
        <v>0</v>
      </c>
      <c r="T144">
        <v>8195</v>
      </c>
      <c r="U144">
        <v>16695</v>
      </c>
    </row>
    <row r="145" spans="2:21" x14ac:dyDescent="0.2">
      <c r="B145" s="9">
        <v>2011</v>
      </c>
      <c r="C145">
        <v>0</v>
      </c>
      <c r="D145">
        <v>0</v>
      </c>
      <c r="E145">
        <v>0</v>
      </c>
      <c r="F145">
        <v>3794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364</v>
      </c>
      <c r="M145">
        <v>0</v>
      </c>
      <c r="N145">
        <v>0</v>
      </c>
      <c r="O145">
        <v>0</v>
      </c>
      <c r="P145">
        <v>1548</v>
      </c>
      <c r="Q145">
        <f t="shared" si="7"/>
        <v>5706</v>
      </c>
      <c r="R145">
        <v>0</v>
      </c>
      <c r="S145">
        <v>0</v>
      </c>
      <c r="T145">
        <v>8150</v>
      </c>
      <c r="U145">
        <v>16508</v>
      </c>
    </row>
    <row r="146" spans="2:21" x14ac:dyDescent="0.2">
      <c r="B146" s="9">
        <v>2012</v>
      </c>
      <c r="C146">
        <v>0</v>
      </c>
      <c r="D146">
        <v>0</v>
      </c>
      <c r="E146">
        <v>0</v>
      </c>
      <c r="F146">
        <v>3794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1548</v>
      </c>
      <c r="Q146">
        <f t="shared" si="7"/>
        <v>5342</v>
      </c>
      <c r="R146">
        <v>0</v>
      </c>
      <c r="S146">
        <v>0</v>
      </c>
      <c r="T146">
        <v>7480</v>
      </c>
      <c r="U146">
        <v>14713</v>
      </c>
    </row>
    <row r="147" spans="2:21" x14ac:dyDescent="0.2">
      <c r="B147" s="9">
        <v>2013</v>
      </c>
      <c r="C147">
        <v>0</v>
      </c>
      <c r="D147">
        <v>0</v>
      </c>
      <c r="E147">
        <v>0</v>
      </c>
      <c r="F147">
        <v>3794</v>
      </c>
      <c r="G147">
        <v>0</v>
      </c>
      <c r="H147">
        <v>0</v>
      </c>
      <c r="I147">
        <v>0</v>
      </c>
      <c r="J147">
        <v>212</v>
      </c>
      <c r="K147">
        <v>0</v>
      </c>
      <c r="L147">
        <v>364</v>
      </c>
      <c r="M147">
        <v>0</v>
      </c>
      <c r="N147">
        <v>0</v>
      </c>
      <c r="O147">
        <v>0</v>
      </c>
      <c r="P147">
        <v>1548</v>
      </c>
      <c r="Q147">
        <f t="shared" si="7"/>
        <v>5918</v>
      </c>
      <c r="R147">
        <v>0</v>
      </c>
      <c r="S147">
        <v>0</v>
      </c>
      <c r="T147">
        <v>8056</v>
      </c>
      <c r="U147">
        <v>16695</v>
      </c>
    </row>
    <row r="148" spans="2:21" x14ac:dyDescent="0.2">
      <c r="B148" s="9">
        <v>2014</v>
      </c>
      <c r="C148">
        <v>0</v>
      </c>
      <c r="D148">
        <v>0</v>
      </c>
      <c r="E148">
        <v>0</v>
      </c>
      <c r="F148">
        <v>3794</v>
      </c>
      <c r="G148">
        <v>0</v>
      </c>
      <c r="H148">
        <v>0</v>
      </c>
      <c r="I148">
        <v>0</v>
      </c>
      <c r="J148">
        <v>212</v>
      </c>
      <c r="K148">
        <v>0</v>
      </c>
      <c r="L148">
        <v>364</v>
      </c>
      <c r="M148">
        <v>0</v>
      </c>
      <c r="N148">
        <v>0</v>
      </c>
      <c r="O148">
        <v>0</v>
      </c>
      <c r="P148">
        <v>1548</v>
      </c>
      <c r="Q148">
        <f t="shared" si="7"/>
        <v>5918</v>
      </c>
      <c r="R148">
        <v>0</v>
      </c>
      <c r="S148">
        <v>0</v>
      </c>
      <c r="T148">
        <v>8056</v>
      </c>
      <c r="U148">
        <v>16152</v>
      </c>
    </row>
    <row r="149" spans="2:21" x14ac:dyDescent="0.2">
      <c r="B149" s="9">
        <v>2015</v>
      </c>
      <c r="C149">
        <v>0</v>
      </c>
      <c r="D149">
        <v>0</v>
      </c>
      <c r="E149">
        <v>0</v>
      </c>
      <c r="F149">
        <v>3794</v>
      </c>
      <c r="G149">
        <v>0</v>
      </c>
      <c r="H149">
        <v>0</v>
      </c>
      <c r="I149">
        <v>0</v>
      </c>
      <c r="J149">
        <v>212</v>
      </c>
      <c r="K149">
        <v>0</v>
      </c>
      <c r="L149">
        <v>364</v>
      </c>
      <c r="M149">
        <v>0</v>
      </c>
      <c r="N149">
        <v>0</v>
      </c>
      <c r="O149">
        <v>0</v>
      </c>
      <c r="P149">
        <v>712</v>
      </c>
      <c r="Q149">
        <f t="shared" si="7"/>
        <v>5082</v>
      </c>
      <c r="R149">
        <v>0</v>
      </c>
      <c r="S149">
        <v>0</v>
      </c>
      <c r="T149">
        <v>7220</v>
      </c>
      <c r="U149">
        <v>15526</v>
      </c>
    </row>
    <row r="150" spans="2:21" x14ac:dyDescent="0.2">
      <c r="B150" s="9">
        <v>2016</v>
      </c>
      <c r="C150">
        <v>0</v>
      </c>
      <c r="D150">
        <v>0</v>
      </c>
      <c r="E150">
        <v>0</v>
      </c>
      <c r="F150">
        <v>3794</v>
      </c>
      <c r="G150">
        <v>0</v>
      </c>
      <c r="H150">
        <v>0</v>
      </c>
      <c r="I150">
        <v>0</v>
      </c>
      <c r="J150">
        <v>212</v>
      </c>
      <c r="K150">
        <v>0</v>
      </c>
      <c r="L150">
        <v>364</v>
      </c>
      <c r="M150">
        <v>0</v>
      </c>
      <c r="N150">
        <v>0</v>
      </c>
      <c r="O150">
        <v>0</v>
      </c>
      <c r="P150">
        <v>925</v>
      </c>
      <c r="Q150">
        <f t="shared" si="7"/>
        <v>5295</v>
      </c>
      <c r="R150">
        <v>0</v>
      </c>
      <c r="S150">
        <v>0</v>
      </c>
      <c r="T150">
        <v>7433</v>
      </c>
      <c r="U150">
        <v>16810</v>
      </c>
    </row>
    <row r="151" spans="2:21" x14ac:dyDescent="0.2">
      <c r="B151" s="9">
        <v>2017</v>
      </c>
      <c r="C151">
        <v>0</v>
      </c>
      <c r="D151">
        <v>0</v>
      </c>
      <c r="E151">
        <v>0</v>
      </c>
      <c r="F151">
        <v>3794</v>
      </c>
      <c r="G151">
        <v>0</v>
      </c>
      <c r="H151">
        <v>0</v>
      </c>
      <c r="I151">
        <v>0</v>
      </c>
      <c r="J151">
        <v>212</v>
      </c>
      <c r="K151">
        <v>0</v>
      </c>
      <c r="L151">
        <v>364</v>
      </c>
      <c r="M151">
        <v>0</v>
      </c>
      <c r="N151">
        <v>0</v>
      </c>
      <c r="O151">
        <v>0</v>
      </c>
      <c r="P151">
        <v>752</v>
      </c>
      <c r="Q151">
        <f t="shared" si="7"/>
        <v>5122</v>
      </c>
      <c r="R151">
        <v>0</v>
      </c>
      <c r="S151">
        <v>0</v>
      </c>
      <c r="T151">
        <v>7260</v>
      </c>
      <c r="U151">
        <v>16566</v>
      </c>
    </row>
    <row r="153" spans="2:21" x14ac:dyDescent="0.2">
      <c r="B153" s="9" t="s">
        <v>87</v>
      </c>
    </row>
    <row r="154" spans="2:21" x14ac:dyDescent="0.2">
      <c r="C154" t="s">
        <v>77</v>
      </c>
      <c r="D154" t="s">
        <v>65</v>
      </c>
      <c r="E154" t="s">
        <v>66</v>
      </c>
      <c r="F154" t="s">
        <v>68</v>
      </c>
      <c r="G154" t="s">
        <v>69</v>
      </c>
      <c r="H154" t="s">
        <v>70</v>
      </c>
      <c r="I154" t="s">
        <v>72</v>
      </c>
      <c r="J154" t="s">
        <v>176</v>
      </c>
      <c r="K154" s="9" t="s">
        <v>1</v>
      </c>
      <c r="L154" s="85" t="s">
        <v>177</v>
      </c>
      <c r="M154" t="s">
        <v>73</v>
      </c>
      <c r="N154" t="s">
        <v>74</v>
      </c>
      <c r="O154" t="s">
        <v>75</v>
      </c>
      <c r="P154" t="s">
        <v>76</v>
      </c>
      <c r="Q154" s="9" t="s">
        <v>79</v>
      </c>
      <c r="R154" s="85" t="s">
        <v>67</v>
      </c>
      <c r="S154" s="85" t="s">
        <v>71</v>
      </c>
      <c r="T154" s="9" t="s">
        <v>78</v>
      </c>
      <c r="U154" s="9" t="s">
        <v>95</v>
      </c>
    </row>
    <row r="155" spans="2:21" x14ac:dyDescent="0.2">
      <c r="B155" s="9">
        <v>2000</v>
      </c>
      <c r="C155">
        <v>0</v>
      </c>
      <c r="D155">
        <v>0</v>
      </c>
      <c r="E155">
        <v>0</v>
      </c>
      <c r="F155">
        <v>116</v>
      </c>
      <c r="G155">
        <v>0</v>
      </c>
      <c r="H155">
        <v>0</v>
      </c>
      <c r="I155">
        <v>0</v>
      </c>
      <c r="J155">
        <v>1337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1346</v>
      </c>
      <c r="Q155">
        <f>SUM(C155:P155)</f>
        <v>2799</v>
      </c>
      <c r="R155">
        <v>0</v>
      </c>
      <c r="S155">
        <v>0</v>
      </c>
      <c r="T155">
        <v>4184</v>
      </c>
      <c r="U155">
        <v>9656</v>
      </c>
    </row>
    <row r="156" spans="2:21" x14ac:dyDescent="0.2">
      <c r="B156" s="9">
        <v>2001</v>
      </c>
      <c r="C156">
        <v>0</v>
      </c>
      <c r="D156">
        <v>0</v>
      </c>
      <c r="E156">
        <v>0</v>
      </c>
      <c r="F156">
        <v>116</v>
      </c>
      <c r="G156">
        <v>0</v>
      </c>
      <c r="H156">
        <v>0</v>
      </c>
      <c r="I156">
        <v>0</v>
      </c>
      <c r="J156">
        <v>1337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1648</v>
      </c>
      <c r="Q156">
        <f t="shared" ref="Q156:Q172" si="8">SUM(C156:P156)</f>
        <v>3101</v>
      </c>
      <c r="R156">
        <v>0</v>
      </c>
      <c r="S156">
        <v>0</v>
      </c>
      <c r="T156">
        <v>4486</v>
      </c>
      <c r="U156">
        <v>10042</v>
      </c>
    </row>
    <row r="157" spans="2:21" x14ac:dyDescent="0.2">
      <c r="B157" s="9">
        <v>2002</v>
      </c>
      <c r="C157">
        <v>0</v>
      </c>
      <c r="D157">
        <v>0</v>
      </c>
      <c r="E157">
        <v>0</v>
      </c>
      <c r="F157">
        <v>116</v>
      </c>
      <c r="G157">
        <v>0</v>
      </c>
      <c r="H157">
        <v>0</v>
      </c>
      <c r="I157">
        <v>0</v>
      </c>
      <c r="J157">
        <v>1337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1648</v>
      </c>
      <c r="Q157">
        <f t="shared" si="8"/>
        <v>3101</v>
      </c>
      <c r="R157">
        <v>0</v>
      </c>
      <c r="S157">
        <v>108</v>
      </c>
      <c r="T157">
        <v>4594</v>
      </c>
      <c r="U157">
        <v>9541</v>
      </c>
    </row>
    <row r="158" spans="2:21" x14ac:dyDescent="0.2">
      <c r="B158" s="9">
        <v>2003</v>
      </c>
      <c r="C158">
        <v>0</v>
      </c>
      <c r="D158">
        <v>0</v>
      </c>
      <c r="E158">
        <v>0</v>
      </c>
      <c r="F158">
        <v>116</v>
      </c>
      <c r="G158">
        <v>0</v>
      </c>
      <c r="H158">
        <v>0</v>
      </c>
      <c r="I158">
        <v>0</v>
      </c>
      <c r="J158">
        <v>1337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1648</v>
      </c>
      <c r="Q158">
        <f t="shared" si="8"/>
        <v>3101</v>
      </c>
      <c r="R158">
        <v>0</v>
      </c>
      <c r="S158">
        <v>108</v>
      </c>
      <c r="T158">
        <v>4658</v>
      </c>
      <c r="U158">
        <v>10523</v>
      </c>
    </row>
    <row r="159" spans="2:21" x14ac:dyDescent="0.2">
      <c r="B159" s="9">
        <v>2004</v>
      </c>
      <c r="C159">
        <v>0</v>
      </c>
      <c r="D159">
        <v>0</v>
      </c>
      <c r="E159">
        <v>0</v>
      </c>
      <c r="F159">
        <v>116</v>
      </c>
      <c r="G159">
        <v>0</v>
      </c>
      <c r="H159">
        <v>0</v>
      </c>
      <c r="I159">
        <v>0</v>
      </c>
      <c r="J159">
        <v>1860</v>
      </c>
      <c r="K159">
        <v>0</v>
      </c>
      <c r="L159">
        <v>406</v>
      </c>
      <c r="M159">
        <v>0</v>
      </c>
      <c r="N159">
        <v>0</v>
      </c>
      <c r="O159">
        <v>0</v>
      </c>
      <c r="P159">
        <v>1180</v>
      </c>
      <c r="Q159">
        <f t="shared" si="8"/>
        <v>3562</v>
      </c>
      <c r="R159">
        <v>0</v>
      </c>
      <c r="S159">
        <v>108</v>
      </c>
      <c r="T159">
        <v>5160</v>
      </c>
      <c r="U159">
        <v>10736</v>
      </c>
    </row>
    <row r="160" spans="2:21" x14ac:dyDescent="0.2">
      <c r="B160" s="9">
        <v>2005</v>
      </c>
      <c r="C160">
        <v>0</v>
      </c>
      <c r="D160">
        <v>0</v>
      </c>
      <c r="E160">
        <v>0</v>
      </c>
      <c r="F160">
        <v>116</v>
      </c>
      <c r="G160">
        <v>0</v>
      </c>
      <c r="H160">
        <v>0</v>
      </c>
      <c r="I160">
        <v>0</v>
      </c>
      <c r="J160">
        <v>1860</v>
      </c>
      <c r="K160">
        <v>0</v>
      </c>
      <c r="L160">
        <v>406</v>
      </c>
      <c r="M160">
        <v>0</v>
      </c>
      <c r="N160">
        <v>0</v>
      </c>
      <c r="O160">
        <v>0</v>
      </c>
      <c r="P160">
        <v>1180</v>
      </c>
      <c r="Q160">
        <f t="shared" si="8"/>
        <v>3562</v>
      </c>
      <c r="R160">
        <v>0</v>
      </c>
      <c r="S160">
        <v>0</v>
      </c>
      <c r="T160">
        <v>5028</v>
      </c>
      <c r="U160">
        <v>10117</v>
      </c>
    </row>
    <row r="161" spans="2:21" x14ac:dyDescent="0.2">
      <c r="B161" s="9">
        <v>2006</v>
      </c>
      <c r="C161">
        <v>0</v>
      </c>
      <c r="D161">
        <v>0</v>
      </c>
      <c r="E161">
        <v>0</v>
      </c>
      <c r="F161">
        <v>116</v>
      </c>
      <c r="G161">
        <v>0</v>
      </c>
      <c r="H161">
        <v>0</v>
      </c>
      <c r="I161">
        <v>0</v>
      </c>
      <c r="J161">
        <v>1860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1180</v>
      </c>
      <c r="Q161">
        <f t="shared" si="8"/>
        <v>3156</v>
      </c>
      <c r="R161">
        <v>0</v>
      </c>
      <c r="S161">
        <v>0</v>
      </c>
      <c r="T161">
        <v>5076</v>
      </c>
      <c r="U161">
        <v>10287</v>
      </c>
    </row>
    <row r="162" spans="2:21" x14ac:dyDescent="0.2">
      <c r="B162" s="9">
        <v>2007</v>
      </c>
      <c r="C162">
        <v>0</v>
      </c>
      <c r="D162">
        <v>0</v>
      </c>
      <c r="E162">
        <v>0</v>
      </c>
      <c r="F162">
        <v>116</v>
      </c>
      <c r="G162">
        <v>0</v>
      </c>
      <c r="H162">
        <v>0</v>
      </c>
      <c r="I162">
        <v>0</v>
      </c>
      <c r="J162">
        <v>1860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1180</v>
      </c>
      <c r="Q162">
        <f t="shared" si="8"/>
        <v>3156</v>
      </c>
      <c r="R162">
        <v>0</v>
      </c>
      <c r="S162">
        <v>0</v>
      </c>
      <c r="T162">
        <v>5124</v>
      </c>
      <c r="U162">
        <v>9454</v>
      </c>
    </row>
    <row r="163" spans="2:21" x14ac:dyDescent="0.2">
      <c r="B163" s="9">
        <v>2008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1860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709</v>
      </c>
      <c r="Q163">
        <f t="shared" si="8"/>
        <v>2569</v>
      </c>
      <c r="R163">
        <v>0</v>
      </c>
      <c r="S163">
        <v>0</v>
      </c>
      <c r="T163">
        <v>4072</v>
      </c>
      <c r="U163">
        <v>8559</v>
      </c>
    </row>
    <row r="164" spans="2:21" x14ac:dyDescent="0.2">
      <c r="B164" s="9">
        <v>2009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1860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680</v>
      </c>
      <c r="Q164">
        <f t="shared" si="8"/>
        <v>2540</v>
      </c>
      <c r="R164">
        <v>0</v>
      </c>
      <c r="S164">
        <v>0</v>
      </c>
      <c r="T164">
        <v>4079</v>
      </c>
      <c r="U164">
        <v>8703</v>
      </c>
    </row>
    <row r="165" spans="2:21" x14ac:dyDescent="0.2">
      <c r="B165" s="9">
        <v>2010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1860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710</v>
      </c>
      <c r="Q165">
        <f t="shared" si="8"/>
        <v>2570</v>
      </c>
      <c r="R165">
        <v>0</v>
      </c>
      <c r="S165">
        <v>0</v>
      </c>
      <c r="T165">
        <v>4121</v>
      </c>
      <c r="U165">
        <v>8244</v>
      </c>
    </row>
    <row r="166" spans="2:21" x14ac:dyDescent="0.2">
      <c r="B166" s="9">
        <v>2011</v>
      </c>
      <c r="C166">
        <v>0</v>
      </c>
      <c r="D166">
        <v>0</v>
      </c>
      <c r="E166">
        <v>0</v>
      </c>
      <c r="F166">
        <v>122</v>
      </c>
      <c r="G166">
        <v>0</v>
      </c>
      <c r="H166">
        <v>0</v>
      </c>
      <c r="I166">
        <v>0</v>
      </c>
      <c r="J166">
        <v>1860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937</v>
      </c>
      <c r="Q166">
        <f t="shared" si="8"/>
        <v>2919</v>
      </c>
      <c r="R166">
        <v>0</v>
      </c>
      <c r="S166">
        <v>0</v>
      </c>
      <c r="T166">
        <v>4470</v>
      </c>
      <c r="U166">
        <v>9506</v>
      </c>
    </row>
    <row r="167" spans="2:21" x14ac:dyDescent="0.2">
      <c r="B167" s="9">
        <v>2012</v>
      </c>
      <c r="C167">
        <v>0</v>
      </c>
      <c r="D167">
        <v>0</v>
      </c>
      <c r="E167">
        <v>0</v>
      </c>
      <c r="F167">
        <v>122</v>
      </c>
      <c r="G167">
        <v>0</v>
      </c>
      <c r="H167">
        <v>0</v>
      </c>
      <c r="I167">
        <v>0</v>
      </c>
      <c r="J167">
        <v>1860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1072</v>
      </c>
      <c r="Q167">
        <f t="shared" si="8"/>
        <v>3054</v>
      </c>
      <c r="R167">
        <v>0</v>
      </c>
      <c r="S167">
        <v>0</v>
      </c>
      <c r="T167">
        <v>4605</v>
      </c>
      <c r="U167">
        <v>10619</v>
      </c>
    </row>
    <row r="168" spans="2:21" x14ac:dyDescent="0.2">
      <c r="B168" s="9">
        <v>2013</v>
      </c>
      <c r="C168">
        <v>0</v>
      </c>
      <c r="D168">
        <v>0</v>
      </c>
      <c r="E168">
        <v>0</v>
      </c>
      <c r="F168">
        <v>122</v>
      </c>
      <c r="G168">
        <v>0</v>
      </c>
      <c r="H168">
        <v>0</v>
      </c>
      <c r="I168">
        <v>0</v>
      </c>
      <c r="J168">
        <v>2352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1072</v>
      </c>
      <c r="Q168">
        <f t="shared" si="8"/>
        <v>3546</v>
      </c>
      <c r="R168">
        <v>0</v>
      </c>
      <c r="S168">
        <v>0</v>
      </c>
      <c r="T168">
        <v>5097</v>
      </c>
      <c r="U168">
        <v>11118</v>
      </c>
    </row>
    <row r="169" spans="2:21" x14ac:dyDescent="0.2">
      <c r="B169" s="9">
        <v>2014</v>
      </c>
      <c r="C169">
        <v>0</v>
      </c>
      <c r="D169">
        <v>0</v>
      </c>
      <c r="E169">
        <v>0</v>
      </c>
      <c r="F169">
        <v>122</v>
      </c>
      <c r="G169">
        <v>0</v>
      </c>
      <c r="H169">
        <v>0</v>
      </c>
      <c r="I169">
        <v>0</v>
      </c>
      <c r="J169">
        <v>2352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1072</v>
      </c>
      <c r="Q169">
        <f t="shared" si="8"/>
        <v>3546</v>
      </c>
      <c r="R169">
        <v>0</v>
      </c>
      <c r="S169">
        <v>0</v>
      </c>
      <c r="T169">
        <v>5587</v>
      </c>
      <c r="U169">
        <v>11219</v>
      </c>
    </row>
    <row r="170" spans="2:21" x14ac:dyDescent="0.2">
      <c r="B170" s="9">
        <v>2015</v>
      </c>
      <c r="C170">
        <v>0</v>
      </c>
      <c r="D170">
        <v>0</v>
      </c>
      <c r="E170">
        <v>0</v>
      </c>
      <c r="F170">
        <v>122</v>
      </c>
      <c r="G170">
        <v>0</v>
      </c>
      <c r="H170">
        <v>0</v>
      </c>
      <c r="I170">
        <v>0</v>
      </c>
      <c r="J170">
        <v>2352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1072</v>
      </c>
      <c r="Q170">
        <f t="shared" si="8"/>
        <v>3546</v>
      </c>
      <c r="R170">
        <v>0</v>
      </c>
      <c r="S170">
        <v>0</v>
      </c>
      <c r="T170">
        <v>5587</v>
      </c>
      <c r="U170">
        <v>9318</v>
      </c>
    </row>
    <row r="171" spans="2:21" x14ac:dyDescent="0.2">
      <c r="B171" s="9">
        <v>2016</v>
      </c>
      <c r="C171">
        <v>0</v>
      </c>
      <c r="D171">
        <v>0</v>
      </c>
      <c r="E171">
        <v>0</v>
      </c>
      <c r="F171">
        <v>122</v>
      </c>
      <c r="G171">
        <v>0</v>
      </c>
      <c r="H171">
        <v>0</v>
      </c>
      <c r="I171">
        <v>0</v>
      </c>
      <c r="J171">
        <v>2352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770</v>
      </c>
      <c r="Q171">
        <f t="shared" si="8"/>
        <v>3244</v>
      </c>
      <c r="R171">
        <v>0</v>
      </c>
      <c r="S171">
        <v>0</v>
      </c>
      <c r="T171">
        <v>5285</v>
      </c>
      <c r="U171">
        <v>9175</v>
      </c>
    </row>
    <row r="172" spans="2:21" x14ac:dyDescent="0.2">
      <c r="B172" s="9">
        <v>2017</v>
      </c>
      <c r="C172">
        <v>0</v>
      </c>
      <c r="D172">
        <v>0</v>
      </c>
      <c r="E172">
        <v>0</v>
      </c>
      <c r="F172">
        <v>122</v>
      </c>
      <c r="G172">
        <v>0</v>
      </c>
      <c r="H172">
        <v>0</v>
      </c>
      <c r="I172">
        <v>0</v>
      </c>
      <c r="J172">
        <v>2352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392</v>
      </c>
      <c r="Q172">
        <f t="shared" si="8"/>
        <v>2866</v>
      </c>
      <c r="R172">
        <v>0</v>
      </c>
      <c r="S172">
        <v>0</v>
      </c>
      <c r="T172">
        <v>4907</v>
      </c>
      <c r="U172">
        <v>8951</v>
      </c>
    </row>
    <row r="174" spans="2:21" x14ac:dyDescent="0.2">
      <c r="B174" s="9" t="s">
        <v>88</v>
      </c>
    </row>
    <row r="175" spans="2:21" x14ac:dyDescent="0.2">
      <c r="C175" t="s">
        <v>77</v>
      </c>
      <c r="D175" t="s">
        <v>65</v>
      </c>
      <c r="E175" t="s">
        <v>66</v>
      </c>
      <c r="F175" t="s">
        <v>68</v>
      </c>
      <c r="G175" t="s">
        <v>69</v>
      </c>
      <c r="H175" t="s">
        <v>70</v>
      </c>
      <c r="I175" t="s">
        <v>72</v>
      </c>
      <c r="J175" t="s">
        <v>176</v>
      </c>
      <c r="K175" s="9" t="s">
        <v>1</v>
      </c>
      <c r="L175" s="85" t="s">
        <v>177</v>
      </c>
      <c r="M175" t="s">
        <v>73</v>
      </c>
      <c r="N175" t="s">
        <v>74</v>
      </c>
      <c r="O175" t="s">
        <v>75</v>
      </c>
      <c r="P175" t="s">
        <v>76</v>
      </c>
      <c r="Q175" s="9" t="s">
        <v>79</v>
      </c>
      <c r="R175" s="85" t="s">
        <v>67</v>
      </c>
      <c r="S175" s="85" t="s">
        <v>71</v>
      </c>
      <c r="T175" s="9" t="s">
        <v>78</v>
      </c>
      <c r="U175" s="9" t="s">
        <v>95</v>
      </c>
    </row>
    <row r="176" spans="2:21" x14ac:dyDescent="0.2">
      <c r="B176" s="9">
        <v>2000</v>
      </c>
      <c r="C176">
        <v>0</v>
      </c>
      <c r="D176">
        <v>32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f>SUM(C176:P176)</f>
        <v>32</v>
      </c>
      <c r="R176">
        <v>0</v>
      </c>
      <c r="S176">
        <v>0</v>
      </c>
      <c r="T176">
        <v>32</v>
      </c>
      <c r="U176">
        <v>813</v>
      </c>
    </row>
    <row r="177" spans="2:21" x14ac:dyDescent="0.2">
      <c r="B177" s="9">
        <v>2001</v>
      </c>
      <c r="C177">
        <v>0</v>
      </c>
      <c r="D177">
        <v>32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f t="shared" ref="Q177:Q193" si="9">SUM(C177:P177)</f>
        <v>32</v>
      </c>
      <c r="R177">
        <v>0</v>
      </c>
      <c r="S177">
        <v>0</v>
      </c>
      <c r="T177">
        <v>32</v>
      </c>
      <c r="U177">
        <v>832</v>
      </c>
    </row>
    <row r="178" spans="2:21" x14ac:dyDescent="0.2">
      <c r="B178" s="9">
        <v>2002</v>
      </c>
      <c r="C178">
        <v>0</v>
      </c>
      <c r="D178">
        <v>32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f t="shared" si="9"/>
        <v>32</v>
      </c>
      <c r="R178">
        <v>0</v>
      </c>
      <c r="S178">
        <v>0</v>
      </c>
      <c r="T178">
        <v>32</v>
      </c>
      <c r="U178">
        <v>930</v>
      </c>
    </row>
    <row r="179" spans="2:21" x14ac:dyDescent="0.2">
      <c r="B179" s="9">
        <v>2003</v>
      </c>
      <c r="C179">
        <v>0</v>
      </c>
      <c r="D179">
        <v>32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f t="shared" si="9"/>
        <v>32</v>
      </c>
      <c r="R179">
        <v>0</v>
      </c>
      <c r="S179">
        <v>0</v>
      </c>
      <c r="T179">
        <v>32</v>
      </c>
      <c r="U179">
        <v>930</v>
      </c>
    </row>
    <row r="180" spans="2:21" x14ac:dyDescent="0.2">
      <c r="B180" s="9">
        <v>2004</v>
      </c>
      <c r="C180">
        <v>0</v>
      </c>
      <c r="D180">
        <v>32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f t="shared" si="9"/>
        <v>32</v>
      </c>
      <c r="R180">
        <v>0</v>
      </c>
      <c r="S180">
        <v>0</v>
      </c>
      <c r="T180">
        <v>82</v>
      </c>
      <c r="U180">
        <v>940</v>
      </c>
    </row>
    <row r="181" spans="2:21" x14ac:dyDescent="0.2">
      <c r="B181" s="9">
        <v>2005</v>
      </c>
      <c r="C181">
        <v>0</v>
      </c>
      <c r="D181">
        <v>32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f t="shared" si="9"/>
        <v>32</v>
      </c>
      <c r="R181">
        <v>0</v>
      </c>
      <c r="S181">
        <v>0</v>
      </c>
      <c r="T181">
        <v>96</v>
      </c>
      <c r="U181">
        <v>954</v>
      </c>
    </row>
    <row r="182" spans="2:21" x14ac:dyDescent="0.2">
      <c r="B182" s="9">
        <v>2006</v>
      </c>
      <c r="C182">
        <v>0</v>
      </c>
      <c r="D182">
        <v>32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f t="shared" si="9"/>
        <v>32</v>
      </c>
      <c r="R182">
        <v>0</v>
      </c>
      <c r="S182">
        <v>0</v>
      </c>
      <c r="T182">
        <v>96</v>
      </c>
      <c r="U182">
        <v>1008</v>
      </c>
    </row>
    <row r="183" spans="2:21" x14ac:dyDescent="0.2">
      <c r="B183" s="9">
        <v>2007</v>
      </c>
      <c r="C183">
        <v>0</v>
      </c>
      <c r="D183">
        <v>32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f t="shared" si="9"/>
        <v>32</v>
      </c>
      <c r="R183">
        <v>0</v>
      </c>
      <c r="S183">
        <v>0</v>
      </c>
      <c r="T183">
        <v>583</v>
      </c>
      <c r="U183">
        <v>1536</v>
      </c>
    </row>
    <row r="184" spans="2:21" x14ac:dyDescent="0.2">
      <c r="B184" s="9">
        <v>2008</v>
      </c>
      <c r="C184">
        <v>0</v>
      </c>
      <c r="D184">
        <v>32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f t="shared" si="9"/>
        <v>32</v>
      </c>
      <c r="R184">
        <v>0</v>
      </c>
      <c r="S184">
        <v>0</v>
      </c>
      <c r="T184">
        <v>659</v>
      </c>
      <c r="U184">
        <v>1663</v>
      </c>
    </row>
    <row r="185" spans="2:21" x14ac:dyDescent="0.2">
      <c r="B185" s="9">
        <v>2009</v>
      </c>
      <c r="C185">
        <v>0</v>
      </c>
      <c r="D185">
        <v>32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f t="shared" si="9"/>
        <v>32</v>
      </c>
      <c r="R185">
        <v>0</v>
      </c>
      <c r="S185">
        <v>0</v>
      </c>
      <c r="T185">
        <v>623</v>
      </c>
      <c r="U185">
        <v>1724</v>
      </c>
    </row>
    <row r="186" spans="2:21" x14ac:dyDescent="0.2">
      <c r="B186" s="9">
        <v>2010</v>
      </c>
      <c r="C186">
        <v>0</v>
      </c>
      <c r="D186">
        <v>32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f t="shared" si="9"/>
        <v>32</v>
      </c>
      <c r="R186">
        <v>0</v>
      </c>
      <c r="S186">
        <v>0</v>
      </c>
      <c r="T186">
        <v>623</v>
      </c>
      <c r="U186">
        <v>1639</v>
      </c>
    </row>
    <row r="187" spans="2:21" x14ac:dyDescent="0.2">
      <c r="B187" s="9">
        <v>2011</v>
      </c>
      <c r="C187">
        <v>0</v>
      </c>
      <c r="D187">
        <v>32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f t="shared" si="9"/>
        <v>32</v>
      </c>
      <c r="R187">
        <v>0</v>
      </c>
      <c r="S187">
        <v>0</v>
      </c>
      <c r="T187">
        <v>623</v>
      </c>
      <c r="U187">
        <v>1063</v>
      </c>
    </row>
    <row r="188" spans="2:21" x14ac:dyDescent="0.2">
      <c r="B188" s="9">
        <v>2012</v>
      </c>
      <c r="C188">
        <v>0</v>
      </c>
      <c r="D188">
        <v>32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f t="shared" si="9"/>
        <v>32</v>
      </c>
      <c r="R188">
        <v>0</v>
      </c>
      <c r="S188">
        <v>0</v>
      </c>
      <c r="T188">
        <v>623</v>
      </c>
      <c r="U188">
        <v>1184</v>
      </c>
    </row>
    <row r="189" spans="2:21" x14ac:dyDescent="0.2">
      <c r="B189" s="9">
        <v>2013</v>
      </c>
      <c r="C189">
        <v>0</v>
      </c>
      <c r="D189">
        <v>32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f t="shared" si="9"/>
        <v>32</v>
      </c>
      <c r="R189">
        <v>0</v>
      </c>
      <c r="S189">
        <v>0</v>
      </c>
      <c r="T189">
        <v>623</v>
      </c>
      <c r="U189">
        <v>1199</v>
      </c>
    </row>
    <row r="190" spans="2:21" x14ac:dyDescent="0.2">
      <c r="B190" s="9">
        <v>2014</v>
      </c>
      <c r="C190">
        <v>0</v>
      </c>
      <c r="D190">
        <v>32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f t="shared" si="9"/>
        <v>32</v>
      </c>
      <c r="R190">
        <v>0</v>
      </c>
      <c r="S190">
        <v>0</v>
      </c>
      <c r="T190">
        <v>136</v>
      </c>
      <c r="U190">
        <v>734</v>
      </c>
    </row>
    <row r="191" spans="2:21" x14ac:dyDescent="0.2">
      <c r="B191" s="9">
        <v>2015</v>
      </c>
      <c r="C191">
        <v>0</v>
      </c>
      <c r="D191">
        <v>32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f t="shared" si="9"/>
        <v>32</v>
      </c>
      <c r="R191">
        <v>0</v>
      </c>
      <c r="S191">
        <v>0</v>
      </c>
      <c r="T191">
        <v>136</v>
      </c>
      <c r="U191">
        <v>682</v>
      </c>
    </row>
    <row r="192" spans="2:21" x14ac:dyDescent="0.2">
      <c r="B192" s="9">
        <v>2016</v>
      </c>
      <c r="C192">
        <v>0</v>
      </c>
      <c r="D192">
        <v>32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f t="shared" si="9"/>
        <v>32</v>
      </c>
      <c r="R192" s="44">
        <v>0</v>
      </c>
      <c r="S192">
        <v>0</v>
      </c>
      <c r="T192">
        <v>118</v>
      </c>
      <c r="U192">
        <v>763</v>
      </c>
    </row>
    <row r="193" spans="2:21" x14ac:dyDescent="0.2">
      <c r="B193" s="9">
        <v>2017</v>
      </c>
      <c r="C193">
        <v>0</v>
      </c>
      <c r="D193">
        <v>32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f t="shared" si="9"/>
        <v>32</v>
      </c>
      <c r="R193">
        <v>0</v>
      </c>
      <c r="S193" s="44">
        <v>0</v>
      </c>
      <c r="T193">
        <v>118</v>
      </c>
      <c r="U193">
        <v>731</v>
      </c>
    </row>
    <row r="195" spans="2:21" x14ac:dyDescent="0.2">
      <c r="B195" s="9" t="s">
        <v>89</v>
      </c>
    </row>
    <row r="196" spans="2:21" x14ac:dyDescent="0.2">
      <c r="C196" t="s">
        <v>77</v>
      </c>
      <c r="D196" t="s">
        <v>65</v>
      </c>
      <c r="E196" t="s">
        <v>66</v>
      </c>
      <c r="F196" t="s">
        <v>68</v>
      </c>
      <c r="G196" t="s">
        <v>69</v>
      </c>
      <c r="H196" t="s">
        <v>70</v>
      </c>
      <c r="I196" t="s">
        <v>72</v>
      </c>
      <c r="J196" t="s">
        <v>176</v>
      </c>
      <c r="K196" s="9" t="s">
        <v>1</v>
      </c>
      <c r="L196" s="85" t="s">
        <v>177</v>
      </c>
      <c r="M196" t="s">
        <v>73</v>
      </c>
      <c r="N196" t="s">
        <v>74</v>
      </c>
      <c r="O196" t="s">
        <v>75</v>
      </c>
      <c r="P196" t="s">
        <v>76</v>
      </c>
      <c r="Q196" s="9" t="s">
        <v>79</v>
      </c>
      <c r="R196" s="85" t="s">
        <v>67</v>
      </c>
      <c r="S196" s="85" t="s">
        <v>71</v>
      </c>
      <c r="T196" s="9" t="s">
        <v>78</v>
      </c>
      <c r="U196" s="9" t="s">
        <v>95</v>
      </c>
    </row>
    <row r="197" spans="2:21" x14ac:dyDescent="0.2">
      <c r="B197" s="9">
        <v>2000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196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f>SUM(C197:P197)</f>
        <v>196</v>
      </c>
      <c r="R197">
        <v>0</v>
      </c>
      <c r="S197">
        <v>0</v>
      </c>
      <c r="T197">
        <v>205</v>
      </c>
      <c r="U197">
        <v>233</v>
      </c>
    </row>
    <row r="198" spans="2:21" x14ac:dyDescent="0.2">
      <c r="B198" s="9">
        <v>2001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196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f t="shared" ref="Q198:Q214" si="10">SUM(C198:P198)</f>
        <v>196</v>
      </c>
      <c r="R198">
        <v>0</v>
      </c>
      <c r="S198">
        <v>0</v>
      </c>
      <c r="T198">
        <v>205</v>
      </c>
      <c r="U198">
        <v>277</v>
      </c>
    </row>
    <row r="199" spans="2:21" x14ac:dyDescent="0.2">
      <c r="B199" s="9">
        <v>2002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196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f t="shared" si="10"/>
        <v>196</v>
      </c>
      <c r="R199">
        <v>0</v>
      </c>
      <c r="S199">
        <v>0</v>
      </c>
      <c r="T199">
        <v>205</v>
      </c>
      <c r="U199">
        <v>277</v>
      </c>
    </row>
    <row r="200" spans="2:21" x14ac:dyDescent="0.2">
      <c r="B200" s="9">
        <v>2003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196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f t="shared" si="10"/>
        <v>196</v>
      </c>
      <c r="R200">
        <v>0</v>
      </c>
      <c r="S200">
        <v>0</v>
      </c>
      <c r="T200">
        <v>205</v>
      </c>
      <c r="U200">
        <v>277</v>
      </c>
    </row>
    <row r="201" spans="2:21" x14ac:dyDescent="0.2">
      <c r="B201" s="9">
        <v>2004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196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f t="shared" si="10"/>
        <v>196</v>
      </c>
      <c r="R201">
        <v>0</v>
      </c>
      <c r="S201">
        <v>0</v>
      </c>
      <c r="T201">
        <v>205</v>
      </c>
      <c r="U201">
        <v>328</v>
      </c>
    </row>
    <row r="202" spans="2:21" x14ac:dyDescent="0.2">
      <c r="B202" s="9">
        <v>2005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196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f t="shared" si="10"/>
        <v>196</v>
      </c>
      <c r="R202">
        <v>0</v>
      </c>
      <c r="S202">
        <v>0</v>
      </c>
      <c r="T202">
        <v>205</v>
      </c>
      <c r="U202">
        <v>328</v>
      </c>
    </row>
    <row r="203" spans="2:21" x14ac:dyDescent="0.2">
      <c r="B203" s="9">
        <v>2006</v>
      </c>
      <c r="C203">
        <v>0</v>
      </c>
      <c r="D203">
        <v>0</v>
      </c>
      <c r="E203">
        <v>0</v>
      </c>
      <c r="F203">
        <v>524</v>
      </c>
      <c r="G203">
        <v>0</v>
      </c>
      <c r="H203">
        <v>0</v>
      </c>
      <c r="I203">
        <v>0</v>
      </c>
      <c r="J203">
        <v>196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f t="shared" si="10"/>
        <v>720</v>
      </c>
      <c r="R203">
        <v>0</v>
      </c>
      <c r="S203">
        <v>0</v>
      </c>
      <c r="T203">
        <v>729</v>
      </c>
      <c r="U203">
        <v>852</v>
      </c>
    </row>
    <row r="204" spans="2:21" x14ac:dyDescent="0.2">
      <c r="B204" s="9">
        <v>2007</v>
      </c>
      <c r="C204">
        <v>0</v>
      </c>
      <c r="D204">
        <v>0</v>
      </c>
      <c r="E204">
        <v>0</v>
      </c>
      <c r="F204">
        <v>366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f t="shared" si="10"/>
        <v>366</v>
      </c>
      <c r="R204">
        <v>0</v>
      </c>
      <c r="S204">
        <v>0</v>
      </c>
      <c r="T204">
        <v>375</v>
      </c>
      <c r="U204">
        <v>498</v>
      </c>
    </row>
    <row r="205" spans="2:21" x14ac:dyDescent="0.2">
      <c r="B205" s="9">
        <v>2008</v>
      </c>
      <c r="C205">
        <v>0</v>
      </c>
      <c r="D205">
        <v>0</v>
      </c>
      <c r="E205">
        <v>0</v>
      </c>
      <c r="F205">
        <v>366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f t="shared" si="10"/>
        <v>366</v>
      </c>
      <c r="R205">
        <v>0</v>
      </c>
      <c r="S205">
        <v>0</v>
      </c>
      <c r="T205">
        <v>375</v>
      </c>
      <c r="U205">
        <v>486</v>
      </c>
    </row>
    <row r="206" spans="2:21" x14ac:dyDescent="0.2">
      <c r="B206" s="9">
        <v>2009</v>
      </c>
      <c r="C206">
        <v>0</v>
      </c>
      <c r="D206">
        <v>0</v>
      </c>
      <c r="E206">
        <v>0</v>
      </c>
      <c r="F206">
        <v>366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f t="shared" si="10"/>
        <v>366</v>
      </c>
      <c r="R206">
        <v>0</v>
      </c>
      <c r="S206">
        <v>0</v>
      </c>
      <c r="T206">
        <v>375</v>
      </c>
      <c r="U206">
        <v>486</v>
      </c>
    </row>
    <row r="207" spans="2:21" x14ac:dyDescent="0.2">
      <c r="B207" s="9">
        <v>2010</v>
      </c>
      <c r="C207">
        <v>0</v>
      </c>
      <c r="D207">
        <v>0</v>
      </c>
      <c r="E207">
        <v>0</v>
      </c>
      <c r="F207">
        <v>366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f t="shared" si="10"/>
        <v>366</v>
      </c>
      <c r="R207">
        <v>0</v>
      </c>
      <c r="S207">
        <v>0</v>
      </c>
      <c r="T207">
        <v>375</v>
      </c>
      <c r="U207">
        <v>566</v>
      </c>
    </row>
    <row r="208" spans="2:21" x14ac:dyDescent="0.2">
      <c r="B208" s="9">
        <v>2011</v>
      </c>
      <c r="C208">
        <v>0</v>
      </c>
      <c r="D208">
        <v>0</v>
      </c>
      <c r="E208">
        <v>0</v>
      </c>
      <c r="F208">
        <v>366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f t="shared" si="10"/>
        <v>366</v>
      </c>
      <c r="R208">
        <v>0</v>
      </c>
      <c r="S208">
        <v>0</v>
      </c>
      <c r="T208">
        <v>375</v>
      </c>
      <c r="U208">
        <v>588</v>
      </c>
    </row>
    <row r="209" spans="2:21" x14ac:dyDescent="0.2">
      <c r="B209" s="9">
        <v>2012</v>
      </c>
      <c r="C209">
        <v>0</v>
      </c>
      <c r="D209">
        <v>0</v>
      </c>
      <c r="E209">
        <v>0</v>
      </c>
      <c r="F209">
        <v>366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f t="shared" si="10"/>
        <v>366</v>
      </c>
      <c r="R209">
        <v>0</v>
      </c>
      <c r="S209">
        <v>0</v>
      </c>
      <c r="T209">
        <v>375</v>
      </c>
      <c r="U209">
        <v>643</v>
      </c>
    </row>
    <row r="210" spans="2:21" x14ac:dyDescent="0.2">
      <c r="B210" s="9">
        <v>2013</v>
      </c>
      <c r="C210">
        <v>0</v>
      </c>
      <c r="D210">
        <v>0</v>
      </c>
      <c r="E210">
        <v>0</v>
      </c>
      <c r="F210">
        <v>366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f t="shared" si="10"/>
        <v>366</v>
      </c>
      <c r="R210">
        <v>0</v>
      </c>
      <c r="S210">
        <v>0</v>
      </c>
      <c r="T210">
        <v>375</v>
      </c>
      <c r="U210">
        <v>643</v>
      </c>
    </row>
    <row r="211" spans="2:21" x14ac:dyDescent="0.2">
      <c r="B211" s="9">
        <v>2014</v>
      </c>
      <c r="C211">
        <v>0</v>
      </c>
      <c r="D211">
        <v>0</v>
      </c>
      <c r="E211">
        <v>0</v>
      </c>
      <c r="F211">
        <v>366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f t="shared" si="10"/>
        <v>366</v>
      </c>
      <c r="R211">
        <v>0</v>
      </c>
      <c r="S211">
        <v>0</v>
      </c>
      <c r="T211">
        <v>375</v>
      </c>
      <c r="U211">
        <v>624</v>
      </c>
    </row>
    <row r="212" spans="2:21" x14ac:dyDescent="0.2">
      <c r="B212" s="9">
        <v>2015</v>
      </c>
      <c r="C212">
        <v>0</v>
      </c>
      <c r="D212">
        <v>0</v>
      </c>
      <c r="E212">
        <v>0</v>
      </c>
      <c r="F212">
        <v>366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f t="shared" si="10"/>
        <v>366</v>
      </c>
      <c r="R212">
        <v>0</v>
      </c>
      <c r="S212">
        <v>0</v>
      </c>
      <c r="T212">
        <v>375</v>
      </c>
      <c r="U212">
        <v>624</v>
      </c>
    </row>
    <row r="213" spans="2:21" x14ac:dyDescent="0.2">
      <c r="B213" s="9">
        <v>2016</v>
      </c>
      <c r="C213">
        <v>95</v>
      </c>
      <c r="D213">
        <v>0</v>
      </c>
      <c r="E213">
        <v>0</v>
      </c>
      <c r="F213">
        <v>366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f t="shared" si="10"/>
        <v>461</v>
      </c>
      <c r="R213">
        <v>0</v>
      </c>
      <c r="S213">
        <v>0</v>
      </c>
      <c r="T213">
        <v>470</v>
      </c>
      <c r="U213">
        <v>719</v>
      </c>
    </row>
    <row r="214" spans="2:21" x14ac:dyDescent="0.2">
      <c r="B214" s="9">
        <v>2017</v>
      </c>
      <c r="C214">
        <v>95</v>
      </c>
      <c r="D214">
        <v>0</v>
      </c>
      <c r="E214">
        <v>0</v>
      </c>
      <c r="F214">
        <v>366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f t="shared" si="10"/>
        <v>461</v>
      </c>
      <c r="R214">
        <v>0</v>
      </c>
      <c r="S214">
        <v>0</v>
      </c>
      <c r="T214">
        <v>470</v>
      </c>
      <c r="U214">
        <v>719</v>
      </c>
    </row>
    <row r="216" spans="2:21" x14ac:dyDescent="0.2">
      <c r="B216" s="9" t="s">
        <v>90</v>
      </c>
    </row>
    <row r="217" spans="2:21" x14ac:dyDescent="0.2">
      <c r="C217" t="s">
        <v>77</v>
      </c>
      <c r="D217" t="s">
        <v>65</v>
      </c>
      <c r="E217" t="s">
        <v>66</v>
      </c>
      <c r="F217" t="s">
        <v>68</v>
      </c>
      <c r="G217" t="s">
        <v>69</v>
      </c>
      <c r="H217" t="s">
        <v>70</v>
      </c>
      <c r="I217" t="s">
        <v>72</v>
      </c>
      <c r="J217" t="s">
        <v>176</v>
      </c>
      <c r="K217" s="9" t="s">
        <v>1</v>
      </c>
      <c r="L217" s="85" t="s">
        <v>177</v>
      </c>
      <c r="M217" t="s">
        <v>73</v>
      </c>
      <c r="N217" t="s">
        <v>74</v>
      </c>
      <c r="O217" t="s">
        <v>75</v>
      </c>
      <c r="P217" t="s">
        <v>76</v>
      </c>
      <c r="Q217" s="9" t="s">
        <v>79</v>
      </c>
      <c r="R217" s="85" t="s">
        <v>67</v>
      </c>
      <c r="S217" s="85" t="s">
        <v>71</v>
      </c>
      <c r="T217" s="9" t="s">
        <v>78</v>
      </c>
      <c r="U217" s="9" t="s">
        <v>95</v>
      </c>
    </row>
    <row r="218" spans="2:21" x14ac:dyDescent="0.2">
      <c r="B218" s="9">
        <v>2000</v>
      </c>
      <c r="Q218">
        <f>SUM(C218:P218)</f>
        <v>0</v>
      </c>
      <c r="T218">
        <v>0</v>
      </c>
      <c r="U218">
        <v>0</v>
      </c>
    </row>
    <row r="219" spans="2:21" x14ac:dyDescent="0.2">
      <c r="B219" s="9">
        <v>2001</v>
      </c>
      <c r="Q219">
        <f t="shared" ref="Q219:Q235" si="11">SUM(C219:P219)</f>
        <v>0</v>
      </c>
      <c r="T219">
        <v>0</v>
      </c>
      <c r="U219">
        <v>0</v>
      </c>
    </row>
    <row r="220" spans="2:21" x14ac:dyDescent="0.2">
      <c r="B220" s="9">
        <v>2002</v>
      </c>
      <c r="Q220">
        <f t="shared" si="11"/>
        <v>0</v>
      </c>
      <c r="T220">
        <v>0</v>
      </c>
      <c r="U220">
        <v>0</v>
      </c>
    </row>
    <row r="221" spans="2:21" x14ac:dyDescent="0.2">
      <c r="B221" s="9">
        <v>2003</v>
      </c>
      <c r="Q221">
        <f t="shared" si="11"/>
        <v>0</v>
      </c>
      <c r="T221">
        <v>0</v>
      </c>
      <c r="U221">
        <v>0</v>
      </c>
    </row>
    <row r="222" spans="2:21" x14ac:dyDescent="0.2">
      <c r="B222" s="9">
        <v>2004</v>
      </c>
      <c r="Q222">
        <f t="shared" si="11"/>
        <v>0</v>
      </c>
      <c r="T222">
        <v>0</v>
      </c>
      <c r="U222">
        <v>0</v>
      </c>
    </row>
    <row r="223" spans="2:21" x14ac:dyDescent="0.2">
      <c r="B223" s="9">
        <v>2005</v>
      </c>
      <c r="Q223">
        <f t="shared" si="11"/>
        <v>0</v>
      </c>
      <c r="T223">
        <v>0</v>
      </c>
      <c r="U223">
        <v>0</v>
      </c>
    </row>
    <row r="224" spans="2:21" x14ac:dyDescent="0.2">
      <c r="B224" s="9">
        <v>2006</v>
      </c>
      <c r="C224">
        <v>44</v>
      </c>
      <c r="D224">
        <v>12</v>
      </c>
      <c r="E224">
        <v>0</v>
      </c>
      <c r="F224">
        <v>188</v>
      </c>
      <c r="G224">
        <v>35</v>
      </c>
      <c r="H224">
        <v>55</v>
      </c>
      <c r="I224">
        <v>84</v>
      </c>
      <c r="J224">
        <v>887</v>
      </c>
      <c r="K224">
        <v>1205</v>
      </c>
      <c r="L224">
        <v>91</v>
      </c>
      <c r="M224">
        <v>33</v>
      </c>
      <c r="N224">
        <v>0</v>
      </c>
      <c r="O224">
        <v>0</v>
      </c>
      <c r="P224">
        <v>773</v>
      </c>
      <c r="Q224">
        <f t="shared" si="11"/>
        <v>3407</v>
      </c>
      <c r="R224">
        <v>64</v>
      </c>
      <c r="S224">
        <v>78</v>
      </c>
      <c r="T224">
        <v>7111</v>
      </c>
      <c r="U224">
        <v>36920</v>
      </c>
    </row>
    <row r="225" spans="2:21" x14ac:dyDescent="0.2">
      <c r="B225" s="9">
        <v>2007</v>
      </c>
      <c r="C225">
        <v>44</v>
      </c>
      <c r="D225">
        <v>12</v>
      </c>
      <c r="E225">
        <v>0</v>
      </c>
      <c r="F225">
        <v>188</v>
      </c>
      <c r="G225">
        <v>35</v>
      </c>
      <c r="H225">
        <v>93</v>
      </c>
      <c r="I225">
        <v>72</v>
      </c>
      <c r="J225">
        <v>907</v>
      </c>
      <c r="K225">
        <v>1161</v>
      </c>
      <c r="L225">
        <v>91</v>
      </c>
      <c r="M225">
        <v>33</v>
      </c>
      <c r="N225">
        <v>0</v>
      </c>
      <c r="O225">
        <v>0</v>
      </c>
      <c r="P225">
        <v>704</v>
      </c>
      <c r="Q225">
        <f t="shared" si="11"/>
        <v>3340</v>
      </c>
      <c r="R225">
        <v>64</v>
      </c>
      <c r="S225">
        <v>64</v>
      </c>
      <c r="T225">
        <v>7009</v>
      </c>
      <c r="U225">
        <v>37287</v>
      </c>
    </row>
    <row r="226" spans="2:21" x14ac:dyDescent="0.2">
      <c r="B226" s="9">
        <v>2008</v>
      </c>
      <c r="C226">
        <v>44</v>
      </c>
      <c r="D226">
        <v>12</v>
      </c>
      <c r="E226">
        <v>0</v>
      </c>
      <c r="F226">
        <v>212</v>
      </c>
      <c r="G226">
        <v>35</v>
      </c>
      <c r="H226">
        <v>56</v>
      </c>
      <c r="I226">
        <v>72</v>
      </c>
      <c r="J226">
        <v>833</v>
      </c>
      <c r="K226">
        <v>1098</v>
      </c>
      <c r="L226">
        <v>91</v>
      </c>
      <c r="M226">
        <v>45</v>
      </c>
      <c r="N226">
        <v>0</v>
      </c>
      <c r="O226">
        <v>0</v>
      </c>
      <c r="P226">
        <v>680</v>
      </c>
      <c r="Q226">
        <f t="shared" si="11"/>
        <v>3178</v>
      </c>
      <c r="R226">
        <v>64</v>
      </c>
      <c r="S226">
        <v>54</v>
      </c>
      <c r="T226">
        <v>6651</v>
      </c>
      <c r="U226">
        <v>36518</v>
      </c>
    </row>
    <row r="227" spans="2:21" x14ac:dyDescent="0.2">
      <c r="B227" s="9">
        <v>2009</v>
      </c>
      <c r="C227">
        <v>44</v>
      </c>
      <c r="D227">
        <v>12</v>
      </c>
      <c r="E227">
        <v>0</v>
      </c>
      <c r="F227">
        <v>224</v>
      </c>
      <c r="G227">
        <v>35</v>
      </c>
      <c r="H227">
        <v>56</v>
      </c>
      <c r="I227">
        <v>72</v>
      </c>
      <c r="J227">
        <v>833</v>
      </c>
      <c r="K227">
        <v>1086</v>
      </c>
      <c r="L227">
        <v>91</v>
      </c>
      <c r="M227">
        <v>45</v>
      </c>
      <c r="N227">
        <v>0</v>
      </c>
      <c r="O227">
        <v>0</v>
      </c>
      <c r="P227">
        <v>680</v>
      </c>
      <c r="Q227">
        <f t="shared" si="11"/>
        <v>3178</v>
      </c>
      <c r="R227">
        <v>64</v>
      </c>
      <c r="S227">
        <v>54</v>
      </c>
      <c r="T227">
        <v>6570</v>
      </c>
      <c r="U227">
        <v>37042</v>
      </c>
    </row>
    <row r="228" spans="2:21" x14ac:dyDescent="0.2">
      <c r="B228" s="9">
        <v>2010</v>
      </c>
      <c r="C228">
        <v>44</v>
      </c>
      <c r="D228">
        <v>12</v>
      </c>
      <c r="E228">
        <v>0</v>
      </c>
      <c r="F228">
        <v>224</v>
      </c>
      <c r="G228">
        <v>35</v>
      </c>
      <c r="H228">
        <v>56</v>
      </c>
      <c r="I228">
        <v>72</v>
      </c>
      <c r="J228">
        <v>833</v>
      </c>
      <c r="K228">
        <v>1348</v>
      </c>
      <c r="L228">
        <v>91</v>
      </c>
      <c r="M228">
        <v>45</v>
      </c>
      <c r="N228">
        <v>18</v>
      </c>
      <c r="O228">
        <v>0</v>
      </c>
      <c r="P228">
        <v>680</v>
      </c>
      <c r="Q228">
        <f t="shared" si="11"/>
        <v>3458</v>
      </c>
      <c r="R228">
        <v>64</v>
      </c>
      <c r="S228">
        <v>54</v>
      </c>
      <c r="T228">
        <v>6852</v>
      </c>
      <c r="U228">
        <v>37778</v>
      </c>
    </row>
    <row r="229" spans="2:21" x14ac:dyDescent="0.2">
      <c r="B229" s="9">
        <v>2011</v>
      </c>
      <c r="C229">
        <v>44</v>
      </c>
      <c r="D229">
        <v>12</v>
      </c>
      <c r="E229">
        <v>0</v>
      </c>
      <c r="F229">
        <v>210</v>
      </c>
      <c r="G229">
        <v>35</v>
      </c>
      <c r="H229">
        <v>56</v>
      </c>
      <c r="I229">
        <v>72</v>
      </c>
      <c r="J229">
        <v>833</v>
      </c>
      <c r="K229">
        <v>1312</v>
      </c>
      <c r="L229">
        <v>91</v>
      </c>
      <c r="M229">
        <v>45</v>
      </c>
      <c r="N229">
        <v>18</v>
      </c>
      <c r="O229">
        <v>0</v>
      </c>
      <c r="P229">
        <v>686</v>
      </c>
      <c r="Q229">
        <f t="shared" si="11"/>
        <v>3414</v>
      </c>
      <c r="R229">
        <v>64</v>
      </c>
      <c r="S229">
        <v>54</v>
      </c>
      <c r="T229">
        <v>7001</v>
      </c>
      <c r="U229">
        <v>38409</v>
      </c>
    </row>
    <row r="230" spans="2:21" x14ac:dyDescent="0.2">
      <c r="B230" s="9">
        <v>2012</v>
      </c>
      <c r="C230">
        <v>54</v>
      </c>
      <c r="D230">
        <v>12</v>
      </c>
      <c r="E230">
        <v>0</v>
      </c>
      <c r="F230">
        <v>210</v>
      </c>
      <c r="G230">
        <v>35</v>
      </c>
      <c r="H230">
        <v>43</v>
      </c>
      <c r="I230">
        <v>72</v>
      </c>
      <c r="J230">
        <v>833</v>
      </c>
      <c r="K230">
        <v>1674</v>
      </c>
      <c r="L230">
        <v>91</v>
      </c>
      <c r="M230">
        <v>45</v>
      </c>
      <c r="N230">
        <v>18</v>
      </c>
      <c r="O230">
        <v>0</v>
      </c>
      <c r="P230">
        <v>629</v>
      </c>
      <c r="Q230">
        <f t="shared" si="11"/>
        <v>3716</v>
      </c>
      <c r="R230">
        <v>64</v>
      </c>
      <c r="S230">
        <v>54</v>
      </c>
      <c r="T230">
        <v>7161</v>
      </c>
      <c r="U230">
        <v>37929</v>
      </c>
    </row>
    <row r="231" spans="2:21" x14ac:dyDescent="0.2">
      <c r="B231" s="9">
        <v>2013</v>
      </c>
      <c r="C231">
        <v>54</v>
      </c>
      <c r="D231">
        <v>12</v>
      </c>
      <c r="E231">
        <v>0</v>
      </c>
      <c r="F231">
        <v>210</v>
      </c>
      <c r="G231">
        <v>35</v>
      </c>
      <c r="H231">
        <v>51</v>
      </c>
      <c r="I231">
        <v>72</v>
      </c>
      <c r="J231">
        <v>811</v>
      </c>
      <c r="K231">
        <v>1827</v>
      </c>
      <c r="L231">
        <v>59</v>
      </c>
      <c r="M231">
        <v>45</v>
      </c>
      <c r="N231">
        <v>18</v>
      </c>
      <c r="O231">
        <v>0</v>
      </c>
      <c r="P231">
        <v>639</v>
      </c>
      <c r="Q231">
        <f t="shared" si="11"/>
        <v>3833</v>
      </c>
      <c r="R231">
        <v>64</v>
      </c>
      <c r="S231">
        <v>54</v>
      </c>
      <c r="T231">
        <v>7359</v>
      </c>
      <c r="U231">
        <v>38355</v>
      </c>
    </row>
    <row r="232" spans="2:21" x14ac:dyDescent="0.2">
      <c r="B232" s="9">
        <v>2014</v>
      </c>
      <c r="C232">
        <v>44</v>
      </c>
      <c r="D232">
        <v>12</v>
      </c>
      <c r="E232">
        <v>0</v>
      </c>
      <c r="F232">
        <v>210</v>
      </c>
      <c r="G232">
        <v>35</v>
      </c>
      <c r="H232">
        <v>51</v>
      </c>
      <c r="I232">
        <v>72</v>
      </c>
      <c r="J232">
        <v>811</v>
      </c>
      <c r="K232">
        <v>1878</v>
      </c>
      <c r="L232">
        <v>59</v>
      </c>
      <c r="M232">
        <v>45</v>
      </c>
      <c r="N232">
        <v>25</v>
      </c>
      <c r="O232">
        <v>0</v>
      </c>
      <c r="P232">
        <v>639</v>
      </c>
      <c r="Q232">
        <f t="shared" si="11"/>
        <v>3881</v>
      </c>
      <c r="R232">
        <v>64</v>
      </c>
      <c r="S232">
        <v>54</v>
      </c>
      <c r="T232">
        <v>7546</v>
      </c>
      <c r="U232">
        <v>39647</v>
      </c>
    </row>
    <row r="233" spans="2:21" x14ac:dyDescent="0.2">
      <c r="B233" s="9">
        <v>2015</v>
      </c>
      <c r="C233">
        <v>44</v>
      </c>
      <c r="D233">
        <v>12</v>
      </c>
      <c r="E233">
        <v>0</v>
      </c>
      <c r="F233">
        <v>210</v>
      </c>
      <c r="G233">
        <v>35</v>
      </c>
      <c r="H233">
        <v>51</v>
      </c>
      <c r="I233">
        <v>72</v>
      </c>
      <c r="J233">
        <v>811</v>
      </c>
      <c r="K233">
        <v>2010</v>
      </c>
      <c r="L233">
        <v>59</v>
      </c>
      <c r="M233">
        <v>45</v>
      </c>
      <c r="N233">
        <v>25</v>
      </c>
      <c r="O233">
        <v>0</v>
      </c>
      <c r="P233">
        <v>615</v>
      </c>
      <c r="Q233">
        <f t="shared" si="11"/>
        <v>3989</v>
      </c>
      <c r="R233">
        <v>64</v>
      </c>
      <c r="S233">
        <v>54</v>
      </c>
      <c r="T233">
        <v>7606</v>
      </c>
      <c r="U233">
        <v>39383</v>
      </c>
    </row>
    <row r="234" spans="2:21" x14ac:dyDescent="0.2">
      <c r="B234" s="9">
        <v>2016</v>
      </c>
      <c r="C234">
        <v>44</v>
      </c>
      <c r="D234">
        <v>12</v>
      </c>
      <c r="E234">
        <v>0</v>
      </c>
      <c r="F234">
        <v>210</v>
      </c>
      <c r="G234">
        <v>35</v>
      </c>
      <c r="H234">
        <v>51</v>
      </c>
      <c r="I234">
        <v>72</v>
      </c>
      <c r="J234">
        <v>811</v>
      </c>
      <c r="K234">
        <v>2359</v>
      </c>
      <c r="L234">
        <v>59</v>
      </c>
      <c r="M234">
        <v>45</v>
      </c>
      <c r="N234">
        <v>47</v>
      </c>
      <c r="O234">
        <v>0</v>
      </c>
      <c r="P234">
        <v>615</v>
      </c>
      <c r="Q234">
        <f t="shared" si="11"/>
        <v>4360</v>
      </c>
      <c r="R234">
        <v>95</v>
      </c>
      <c r="S234">
        <v>54</v>
      </c>
      <c r="T234">
        <v>8271</v>
      </c>
      <c r="U234">
        <v>42428</v>
      </c>
    </row>
    <row r="235" spans="2:21" x14ac:dyDescent="0.2">
      <c r="B235" s="9">
        <v>2017</v>
      </c>
      <c r="C235">
        <v>44</v>
      </c>
      <c r="D235">
        <v>12</v>
      </c>
      <c r="E235">
        <v>0</v>
      </c>
      <c r="F235">
        <v>210</v>
      </c>
      <c r="G235">
        <v>35</v>
      </c>
      <c r="H235">
        <v>51</v>
      </c>
      <c r="I235">
        <v>72</v>
      </c>
      <c r="J235">
        <v>759</v>
      </c>
      <c r="K235">
        <v>2655</v>
      </c>
      <c r="L235">
        <v>59</v>
      </c>
      <c r="M235">
        <v>45</v>
      </c>
      <c r="N235">
        <v>47</v>
      </c>
      <c r="O235">
        <v>0</v>
      </c>
      <c r="P235">
        <v>683</v>
      </c>
      <c r="Q235">
        <f t="shared" si="11"/>
        <v>4672</v>
      </c>
      <c r="R235">
        <v>95</v>
      </c>
      <c r="S235">
        <v>54</v>
      </c>
      <c r="T235">
        <v>8649</v>
      </c>
      <c r="U235">
        <v>43252</v>
      </c>
    </row>
    <row r="237" spans="2:21" x14ac:dyDescent="0.2">
      <c r="B237" s="9" t="s">
        <v>91</v>
      </c>
    </row>
    <row r="238" spans="2:21" x14ac:dyDescent="0.2">
      <c r="C238" t="s">
        <v>77</v>
      </c>
      <c r="D238" t="s">
        <v>65</v>
      </c>
      <c r="E238" t="s">
        <v>66</v>
      </c>
      <c r="F238" t="s">
        <v>68</v>
      </c>
      <c r="G238" t="s">
        <v>69</v>
      </c>
      <c r="H238" t="s">
        <v>70</v>
      </c>
      <c r="I238" t="s">
        <v>72</v>
      </c>
      <c r="J238" t="s">
        <v>176</v>
      </c>
      <c r="K238" s="9" t="s">
        <v>1</v>
      </c>
      <c r="L238" s="85" t="s">
        <v>177</v>
      </c>
      <c r="M238" t="s">
        <v>73</v>
      </c>
      <c r="N238" t="s">
        <v>74</v>
      </c>
      <c r="O238" t="s">
        <v>75</v>
      </c>
      <c r="P238" t="s">
        <v>76</v>
      </c>
      <c r="Q238" s="9" t="s">
        <v>79</v>
      </c>
      <c r="R238" s="85" t="s">
        <v>67</v>
      </c>
      <c r="S238" s="85" t="s">
        <v>71</v>
      </c>
      <c r="T238" s="9" t="s">
        <v>78</v>
      </c>
      <c r="U238" s="9" t="s">
        <v>95</v>
      </c>
    </row>
    <row r="239" spans="2:21" x14ac:dyDescent="0.2">
      <c r="B239" s="9">
        <v>2000</v>
      </c>
      <c r="C239">
        <v>44</v>
      </c>
      <c r="D239">
        <v>12</v>
      </c>
      <c r="E239">
        <v>0</v>
      </c>
      <c r="F239">
        <v>72</v>
      </c>
      <c r="G239">
        <v>23</v>
      </c>
      <c r="H239">
        <v>0</v>
      </c>
      <c r="I239">
        <v>0</v>
      </c>
      <c r="J239">
        <v>642</v>
      </c>
      <c r="K239">
        <v>464</v>
      </c>
      <c r="L239">
        <v>15</v>
      </c>
      <c r="M239">
        <v>11</v>
      </c>
      <c r="N239">
        <v>0</v>
      </c>
      <c r="O239">
        <v>0</v>
      </c>
      <c r="P239">
        <v>467</v>
      </c>
      <c r="Q239">
        <f>SUM(C239:P239)</f>
        <v>1750</v>
      </c>
      <c r="R239">
        <v>33</v>
      </c>
      <c r="S239">
        <v>44</v>
      </c>
      <c r="T239">
        <v>3430</v>
      </c>
      <c r="U239">
        <v>13006</v>
      </c>
    </row>
    <row r="240" spans="2:21" x14ac:dyDescent="0.2">
      <c r="B240" s="9">
        <v>2001</v>
      </c>
      <c r="C240">
        <v>44</v>
      </c>
      <c r="D240">
        <v>12</v>
      </c>
      <c r="E240">
        <v>0</v>
      </c>
      <c r="F240">
        <v>72</v>
      </c>
      <c r="G240">
        <v>23</v>
      </c>
      <c r="H240">
        <v>0</v>
      </c>
      <c r="I240">
        <v>0</v>
      </c>
      <c r="J240">
        <v>642</v>
      </c>
      <c r="K240">
        <v>464</v>
      </c>
      <c r="L240">
        <v>15</v>
      </c>
      <c r="M240">
        <v>11</v>
      </c>
      <c r="N240">
        <v>0</v>
      </c>
      <c r="O240">
        <v>0</v>
      </c>
      <c r="P240">
        <v>467</v>
      </c>
      <c r="Q240">
        <f t="shared" ref="Q240:Q248" si="12">SUM(C240:P240)</f>
        <v>1750</v>
      </c>
      <c r="R240">
        <v>33</v>
      </c>
      <c r="S240">
        <v>44</v>
      </c>
      <c r="T240">
        <v>3521</v>
      </c>
      <c r="U240">
        <v>13383</v>
      </c>
    </row>
    <row r="241" spans="2:21" x14ac:dyDescent="0.2">
      <c r="B241" s="9">
        <v>2002</v>
      </c>
      <c r="C241">
        <v>44</v>
      </c>
      <c r="D241">
        <v>12</v>
      </c>
      <c r="E241">
        <v>0</v>
      </c>
      <c r="F241">
        <v>72</v>
      </c>
      <c r="G241">
        <v>23</v>
      </c>
      <c r="H241">
        <v>0</v>
      </c>
      <c r="I241">
        <v>0</v>
      </c>
      <c r="J241">
        <v>642</v>
      </c>
      <c r="K241">
        <v>464</v>
      </c>
      <c r="L241">
        <v>15</v>
      </c>
      <c r="M241">
        <v>11</v>
      </c>
      <c r="N241">
        <v>0</v>
      </c>
      <c r="O241">
        <v>0</v>
      </c>
      <c r="P241">
        <v>467</v>
      </c>
      <c r="Q241">
        <f t="shared" si="12"/>
        <v>1750</v>
      </c>
      <c r="R241">
        <v>40</v>
      </c>
      <c r="S241">
        <v>44</v>
      </c>
      <c r="T241">
        <v>3589</v>
      </c>
      <c r="U241">
        <v>14002</v>
      </c>
    </row>
    <row r="242" spans="2:21" x14ac:dyDescent="0.2">
      <c r="B242" s="9">
        <v>2003</v>
      </c>
      <c r="C242">
        <v>44</v>
      </c>
      <c r="D242">
        <v>12</v>
      </c>
      <c r="E242">
        <v>0</v>
      </c>
      <c r="F242">
        <v>86</v>
      </c>
      <c r="G242">
        <v>23</v>
      </c>
      <c r="H242">
        <v>0</v>
      </c>
      <c r="I242">
        <v>0</v>
      </c>
      <c r="J242">
        <v>735</v>
      </c>
      <c r="K242">
        <v>383</v>
      </c>
      <c r="L242">
        <v>15</v>
      </c>
      <c r="M242">
        <v>25</v>
      </c>
      <c r="N242">
        <v>0</v>
      </c>
      <c r="O242">
        <v>0</v>
      </c>
      <c r="P242">
        <v>467</v>
      </c>
      <c r="Q242">
        <f t="shared" si="12"/>
        <v>1790</v>
      </c>
      <c r="R242">
        <v>40</v>
      </c>
      <c r="S242">
        <v>44</v>
      </c>
      <c r="T242">
        <v>3614</v>
      </c>
      <c r="U242">
        <v>14984</v>
      </c>
    </row>
    <row r="243" spans="2:21" x14ac:dyDescent="0.2">
      <c r="B243" s="9">
        <v>2004</v>
      </c>
      <c r="C243">
        <v>44</v>
      </c>
      <c r="D243">
        <v>12</v>
      </c>
      <c r="E243">
        <v>0</v>
      </c>
      <c r="F243">
        <v>104</v>
      </c>
      <c r="G243">
        <v>23</v>
      </c>
      <c r="H243">
        <v>0</v>
      </c>
      <c r="I243">
        <v>0</v>
      </c>
      <c r="J243">
        <v>735</v>
      </c>
      <c r="K243">
        <v>391</v>
      </c>
      <c r="L243">
        <v>15</v>
      </c>
      <c r="M243">
        <v>25</v>
      </c>
      <c r="N243">
        <v>0</v>
      </c>
      <c r="O243">
        <v>0</v>
      </c>
      <c r="P243">
        <v>495</v>
      </c>
      <c r="Q243">
        <f t="shared" si="12"/>
        <v>1844</v>
      </c>
      <c r="R243">
        <v>40</v>
      </c>
      <c r="S243">
        <v>44</v>
      </c>
      <c r="T243">
        <v>3759</v>
      </c>
      <c r="U243">
        <v>15099</v>
      </c>
    </row>
    <row r="244" spans="2:21" x14ac:dyDescent="0.2">
      <c r="B244" s="9">
        <v>2005</v>
      </c>
      <c r="C244">
        <v>44</v>
      </c>
      <c r="D244">
        <v>12</v>
      </c>
      <c r="E244">
        <v>0</v>
      </c>
      <c r="F244">
        <v>86</v>
      </c>
      <c r="G244">
        <v>23</v>
      </c>
      <c r="H244">
        <v>0</v>
      </c>
      <c r="I244">
        <v>0</v>
      </c>
      <c r="J244">
        <v>735</v>
      </c>
      <c r="K244">
        <v>415</v>
      </c>
      <c r="L244">
        <v>15</v>
      </c>
      <c r="M244">
        <v>25</v>
      </c>
      <c r="N244">
        <v>0</v>
      </c>
      <c r="O244">
        <v>0</v>
      </c>
      <c r="P244">
        <v>466</v>
      </c>
      <c r="Q244">
        <f t="shared" si="12"/>
        <v>1821</v>
      </c>
      <c r="R244">
        <v>40</v>
      </c>
      <c r="S244">
        <v>44</v>
      </c>
      <c r="T244">
        <v>3822</v>
      </c>
      <c r="U244">
        <v>15236</v>
      </c>
    </row>
    <row r="245" spans="2:21" x14ac:dyDescent="0.2">
      <c r="B245" s="9">
        <v>2006</v>
      </c>
      <c r="Q245">
        <f t="shared" si="12"/>
        <v>0</v>
      </c>
      <c r="T245">
        <v>0</v>
      </c>
      <c r="U245">
        <v>0</v>
      </c>
    </row>
    <row r="246" spans="2:21" x14ac:dyDescent="0.2">
      <c r="B246" s="9">
        <v>2007</v>
      </c>
      <c r="Q246">
        <f t="shared" si="12"/>
        <v>0</v>
      </c>
      <c r="T246">
        <v>0</v>
      </c>
      <c r="U246">
        <v>0</v>
      </c>
    </row>
    <row r="247" spans="2:21" x14ac:dyDescent="0.2">
      <c r="B247" s="9">
        <v>2008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f t="shared" si="12"/>
        <v>0</v>
      </c>
      <c r="R247">
        <v>0</v>
      </c>
      <c r="S247">
        <v>0</v>
      </c>
      <c r="T247">
        <v>0</v>
      </c>
      <c r="U247">
        <v>0</v>
      </c>
    </row>
    <row r="248" spans="2:21" x14ac:dyDescent="0.2">
      <c r="B248" s="9">
        <v>2009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f t="shared" si="12"/>
        <v>0</v>
      </c>
      <c r="R248">
        <v>0</v>
      </c>
      <c r="S248">
        <v>0</v>
      </c>
      <c r="T248">
        <v>0</v>
      </c>
      <c r="U248">
        <v>0</v>
      </c>
    </row>
    <row r="249" spans="2:21" x14ac:dyDescent="0.2">
      <c r="B249" s="9">
        <v>2010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f>SUM(C249:P249)</f>
        <v>0</v>
      </c>
      <c r="R249">
        <v>0</v>
      </c>
      <c r="S249">
        <v>0</v>
      </c>
      <c r="T249">
        <v>0</v>
      </c>
      <c r="U249">
        <v>0</v>
      </c>
    </row>
    <row r="250" spans="2:21" x14ac:dyDescent="0.2">
      <c r="B250" s="9">
        <v>2011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f>SUM(C250:P250)</f>
        <v>0</v>
      </c>
      <c r="R250">
        <v>0</v>
      </c>
      <c r="S250">
        <v>0</v>
      </c>
      <c r="T250">
        <v>0</v>
      </c>
      <c r="U250">
        <v>0</v>
      </c>
    </row>
    <row r="251" spans="2:21" x14ac:dyDescent="0.2">
      <c r="B251" s="9">
        <v>2012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f>SUM(C251:P251)</f>
        <v>0</v>
      </c>
      <c r="R251">
        <v>0</v>
      </c>
      <c r="S251">
        <v>0</v>
      </c>
      <c r="T251">
        <v>0</v>
      </c>
      <c r="U251">
        <v>1491</v>
      </c>
    </row>
    <row r="252" spans="2:21" x14ac:dyDescent="0.2">
      <c r="B252" s="9">
        <v>2013</v>
      </c>
      <c r="C252">
        <v>0</v>
      </c>
      <c r="D252">
        <v>0</v>
      </c>
      <c r="E252">
        <v>0</v>
      </c>
      <c r="F252">
        <v>96</v>
      </c>
      <c r="G252">
        <v>35</v>
      </c>
      <c r="H252">
        <v>0</v>
      </c>
      <c r="I252">
        <v>0</v>
      </c>
      <c r="J252">
        <v>254</v>
      </c>
      <c r="K252">
        <v>383</v>
      </c>
      <c r="L252">
        <v>0</v>
      </c>
      <c r="M252">
        <v>26</v>
      </c>
      <c r="N252">
        <v>0</v>
      </c>
      <c r="O252">
        <v>0</v>
      </c>
      <c r="P252">
        <v>44</v>
      </c>
      <c r="Q252">
        <f t="shared" ref="Q252:Q256" si="13">SUM(C252:P252)</f>
        <v>838</v>
      </c>
      <c r="R252">
        <v>24</v>
      </c>
      <c r="S252">
        <v>0</v>
      </c>
      <c r="T252">
        <v>1474</v>
      </c>
      <c r="U252">
        <v>7381</v>
      </c>
    </row>
    <row r="253" spans="2:21" x14ac:dyDescent="0.2">
      <c r="B253" s="9">
        <v>2014</v>
      </c>
      <c r="C253">
        <v>0</v>
      </c>
      <c r="D253">
        <v>0</v>
      </c>
      <c r="E253">
        <v>0</v>
      </c>
      <c r="F253">
        <v>96</v>
      </c>
      <c r="G253">
        <v>35</v>
      </c>
      <c r="H253">
        <v>0</v>
      </c>
      <c r="I253">
        <v>0</v>
      </c>
      <c r="J253">
        <v>254</v>
      </c>
      <c r="K253">
        <v>383</v>
      </c>
      <c r="L253">
        <v>0</v>
      </c>
      <c r="M253">
        <v>26</v>
      </c>
      <c r="N253">
        <v>0</v>
      </c>
      <c r="O253">
        <v>0</v>
      </c>
      <c r="P253">
        <v>44</v>
      </c>
      <c r="Q253">
        <f t="shared" si="13"/>
        <v>838</v>
      </c>
      <c r="R253">
        <v>24</v>
      </c>
      <c r="S253">
        <v>0</v>
      </c>
      <c r="T253">
        <v>1474</v>
      </c>
      <c r="U253">
        <v>7591</v>
      </c>
    </row>
    <row r="254" spans="2:21" x14ac:dyDescent="0.2">
      <c r="B254" s="9">
        <v>2015</v>
      </c>
      <c r="C254">
        <v>0</v>
      </c>
      <c r="D254">
        <v>0</v>
      </c>
      <c r="E254">
        <v>0</v>
      </c>
      <c r="F254">
        <v>96</v>
      </c>
      <c r="G254">
        <v>35</v>
      </c>
      <c r="H254">
        <v>0</v>
      </c>
      <c r="I254">
        <v>0</v>
      </c>
      <c r="J254">
        <v>254</v>
      </c>
      <c r="K254">
        <v>383</v>
      </c>
      <c r="L254">
        <v>0</v>
      </c>
      <c r="M254">
        <v>26</v>
      </c>
      <c r="N254">
        <v>0</v>
      </c>
      <c r="O254">
        <v>0</v>
      </c>
      <c r="P254">
        <v>44</v>
      </c>
      <c r="Q254">
        <f t="shared" si="13"/>
        <v>838</v>
      </c>
      <c r="R254">
        <v>24</v>
      </c>
      <c r="S254">
        <v>0</v>
      </c>
      <c r="T254">
        <v>1474</v>
      </c>
      <c r="U254">
        <v>7566</v>
      </c>
    </row>
    <row r="255" spans="2:21" x14ac:dyDescent="0.2">
      <c r="B255" s="9">
        <v>2016</v>
      </c>
      <c r="C255">
        <v>0</v>
      </c>
      <c r="D255">
        <v>0</v>
      </c>
      <c r="E255">
        <v>0</v>
      </c>
      <c r="F255">
        <v>96</v>
      </c>
      <c r="G255">
        <v>35</v>
      </c>
      <c r="H255">
        <v>0</v>
      </c>
      <c r="I255">
        <v>0</v>
      </c>
      <c r="J255">
        <v>254</v>
      </c>
      <c r="K255">
        <v>383</v>
      </c>
      <c r="L255">
        <v>0</v>
      </c>
      <c r="M255">
        <v>26</v>
      </c>
      <c r="N255">
        <v>0</v>
      </c>
      <c r="O255">
        <v>0</v>
      </c>
      <c r="P255">
        <v>44</v>
      </c>
      <c r="Q255">
        <f t="shared" si="13"/>
        <v>838</v>
      </c>
      <c r="R255">
        <v>24</v>
      </c>
      <c r="S255">
        <v>0</v>
      </c>
      <c r="T255">
        <v>1478</v>
      </c>
      <c r="U255">
        <v>7981</v>
      </c>
    </row>
    <row r="256" spans="2:21" x14ac:dyDescent="0.2">
      <c r="B256" s="9">
        <v>2017</v>
      </c>
      <c r="C256">
        <v>0</v>
      </c>
      <c r="D256">
        <v>0</v>
      </c>
      <c r="E256">
        <v>0</v>
      </c>
      <c r="F256">
        <v>96</v>
      </c>
      <c r="G256">
        <v>35</v>
      </c>
      <c r="H256">
        <v>0</v>
      </c>
      <c r="I256">
        <v>0</v>
      </c>
      <c r="J256">
        <v>235</v>
      </c>
      <c r="K256">
        <v>383</v>
      </c>
      <c r="L256">
        <v>0</v>
      </c>
      <c r="M256">
        <v>26</v>
      </c>
      <c r="N256">
        <v>0</v>
      </c>
      <c r="O256">
        <v>0</v>
      </c>
      <c r="P256">
        <v>74</v>
      </c>
      <c r="Q256">
        <f t="shared" si="13"/>
        <v>849</v>
      </c>
      <c r="R256">
        <v>24</v>
      </c>
      <c r="S256">
        <v>0</v>
      </c>
      <c r="T256">
        <v>1516</v>
      </c>
      <c r="U256">
        <v>8108</v>
      </c>
    </row>
    <row r="258" spans="2:21" x14ac:dyDescent="0.2">
      <c r="B258" s="9" t="s">
        <v>92</v>
      </c>
    </row>
    <row r="259" spans="2:21" x14ac:dyDescent="0.2">
      <c r="C259" t="s">
        <v>77</v>
      </c>
      <c r="D259" t="s">
        <v>65</v>
      </c>
      <c r="E259" t="s">
        <v>66</v>
      </c>
      <c r="F259" t="s">
        <v>68</v>
      </c>
      <c r="G259" t="s">
        <v>69</v>
      </c>
      <c r="H259" t="s">
        <v>70</v>
      </c>
      <c r="I259" t="s">
        <v>72</v>
      </c>
      <c r="J259" t="s">
        <v>176</v>
      </c>
      <c r="K259" s="9" t="s">
        <v>1</v>
      </c>
      <c r="L259" s="85" t="s">
        <v>177</v>
      </c>
      <c r="M259" t="s">
        <v>73</v>
      </c>
      <c r="N259" t="s">
        <v>74</v>
      </c>
      <c r="O259" t="s">
        <v>75</v>
      </c>
      <c r="P259" t="s">
        <v>76</v>
      </c>
      <c r="Q259" s="9" t="s">
        <v>79</v>
      </c>
      <c r="R259" s="85" t="s">
        <v>67</v>
      </c>
      <c r="S259" s="85" t="s">
        <v>71</v>
      </c>
      <c r="T259" s="9" t="s">
        <v>78</v>
      </c>
      <c r="U259" s="9" t="s">
        <v>95</v>
      </c>
    </row>
    <row r="260" spans="2:21" x14ac:dyDescent="0.2">
      <c r="B260" s="9">
        <v>2000</v>
      </c>
      <c r="C260">
        <v>0</v>
      </c>
      <c r="D260">
        <v>0</v>
      </c>
      <c r="E260">
        <v>0</v>
      </c>
      <c r="F260">
        <v>102</v>
      </c>
      <c r="G260">
        <v>0</v>
      </c>
      <c r="H260">
        <v>55</v>
      </c>
      <c r="I260">
        <v>0</v>
      </c>
      <c r="J260">
        <v>161</v>
      </c>
      <c r="K260">
        <v>817</v>
      </c>
      <c r="L260">
        <v>53</v>
      </c>
      <c r="M260">
        <v>8</v>
      </c>
      <c r="N260">
        <v>0</v>
      </c>
      <c r="O260">
        <v>0</v>
      </c>
      <c r="P260">
        <v>336</v>
      </c>
      <c r="Q260">
        <f>SUM(C260:P260)</f>
        <v>1532</v>
      </c>
      <c r="R260">
        <v>6</v>
      </c>
      <c r="S260">
        <v>34</v>
      </c>
      <c r="T260">
        <v>3167</v>
      </c>
      <c r="U260">
        <v>19561</v>
      </c>
    </row>
    <row r="261" spans="2:21" x14ac:dyDescent="0.2">
      <c r="B261" s="9">
        <v>2001</v>
      </c>
      <c r="C261">
        <v>0</v>
      </c>
      <c r="D261">
        <v>0</v>
      </c>
      <c r="E261">
        <v>0</v>
      </c>
      <c r="F261">
        <v>102</v>
      </c>
      <c r="G261">
        <v>0</v>
      </c>
      <c r="H261">
        <v>55</v>
      </c>
      <c r="I261">
        <v>0</v>
      </c>
      <c r="J261">
        <v>161</v>
      </c>
      <c r="K261">
        <v>817</v>
      </c>
      <c r="L261">
        <v>59</v>
      </c>
      <c r="M261">
        <v>8</v>
      </c>
      <c r="N261">
        <v>0</v>
      </c>
      <c r="O261">
        <v>0</v>
      </c>
      <c r="P261">
        <v>336</v>
      </c>
      <c r="Q261">
        <f t="shared" ref="Q261:Q269" si="14">SUM(C261:P261)</f>
        <v>1538</v>
      </c>
      <c r="R261">
        <v>6</v>
      </c>
      <c r="S261">
        <v>34</v>
      </c>
      <c r="T261">
        <v>3184</v>
      </c>
      <c r="U261">
        <v>19657</v>
      </c>
    </row>
    <row r="262" spans="2:21" x14ac:dyDescent="0.2">
      <c r="B262" s="9">
        <v>2002</v>
      </c>
      <c r="C262">
        <v>0</v>
      </c>
      <c r="D262">
        <v>0</v>
      </c>
      <c r="E262">
        <v>0</v>
      </c>
      <c r="F262">
        <v>102</v>
      </c>
      <c r="G262">
        <v>0</v>
      </c>
      <c r="H262">
        <v>55</v>
      </c>
      <c r="I262">
        <v>0</v>
      </c>
      <c r="J262">
        <v>161</v>
      </c>
      <c r="K262">
        <v>790</v>
      </c>
      <c r="L262">
        <v>59</v>
      </c>
      <c r="M262">
        <v>8</v>
      </c>
      <c r="N262">
        <v>0</v>
      </c>
      <c r="O262">
        <v>0</v>
      </c>
      <c r="P262">
        <v>336</v>
      </c>
      <c r="Q262">
        <f t="shared" si="14"/>
        <v>1511</v>
      </c>
      <c r="R262">
        <v>6</v>
      </c>
      <c r="S262">
        <v>34</v>
      </c>
      <c r="T262">
        <v>3172</v>
      </c>
      <c r="U262">
        <v>20088</v>
      </c>
    </row>
    <row r="263" spans="2:21" x14ac:dyDescent="0.2">
      <c r="B263" s="9">
        <v>2003</v>
      </c>
      <c r="C263">
        <v>0</v>
      </c>
      <c r="D263">
        <v>0</v>
      </c>
      <c r="E263">
        <v>0</v>
      </c>
      <c r="F263">
        <v>102</v>
      </c>
      <c r="G263">
        <v>0</v>
      </c>
      <c r="H263">
        <v>55</v>
      </c>
      <c r="I263">
        <v>0</v>
      </c>
      <c r="J263">
        <v>161</v>
      </c>
      <c r="K263">
        <v>820</v>
      </c>
      <c r="L263">
        <v>77</v>
      </c>
      <c r="M263">
        <v>8</v>
      </c>
      <c r="N263">
        <v>0</v>
      </c>
      <c r="O263">
        <v>0</v>
      </c>
      <c r="P263">
        <v>336</v>
      </c>
      <c r="Q263">
        <f t="shared" si="14"/>
        <v>1559</v>
      </c>
      <c r="R263">
        <v>6</v>
      </c>
      <c r="S263">
        <v>34</v>
      </c>
      <c r="T263">
        <v>3245</v>
      </c>
      <c r="U263">
        <v>20318</v>
      </c>
    </row>
    <row r="264" spans="2:21" x14ac:dyDescent="0.2">
      <c r="B264" s="9">
        <v>2004</v>
      </c>
      <c r="C264">
        <v>0</v>
      </c>
      <c r="D264">
        <v>0</v>
      </c>
      <c r="E264">
        <v>0</v>
      </c>
      <c r="F264">
        <v>102</v>
      </c>
      <c r="G264">
        <v>0</v>
      </c>
      <c r="H264">
        <v>55</v>
      </c>
      <c r="I264">
        <v>12</v>
      </c>
      <c r="J264">
        <v>161</v>
      </c>
      <c r="K264">
        <v>846</v>
      </c>
      <c r="L264">
        <v>76</v>
      </c>
      <c r="M264">
        <v>8</v>
      </c>
      <c r="N264">
        <v>0</v>
      </c>
      <c r="O264">
        <v>0</v>
      </c>
      <c r="P264">
        <v>349</v>
      </c>
      <c r="Q264">
        <f t="shared" si="14"/>
        <v>1609</v>
      </c>
      <c r="R264">
        <v>6</v>
      </c>
      <c r="S264">
        <v>34</v>
      </c>
      <c r="T264">
        <v>3446</v>
      </c>
      <c r="U264">
        <v>20725</v>
      </c>
    </row>
    <row r="265" spans="2:21" x14ac:dyDescent="0.2">
      <c r="B265" s="9">
        <v>2005</v>
      </c>
      <c r="C265">
        <v>0</v>
      </c>
      <c r="D265">
        <v>0</v>
      </c>
      <c r="E265">
        <v>0</v>
      </c>
      <c r="F265">
        <v>102</v>
      </c>
      <c r="G265">
        <v>0</v>
      </c>
      <c r="H265">
        <v>55</v>
      </c>
      <c r="I265">
        <v>12</v>
      </c>
      <c r="J265">
        <v>161</v>
      </c>
      <c r="K265">
        <v>846</v>
      </c>
      <c r="L265">
        <v>76</v>
      </c>
      <c r="M265">
        <v>8</v>
      </c>
      <c r="N265">
        <v>0</v>
      </c>
      <c r="O265">
        <v>0</v>
      </c>
      <c r="P265">
        <v>349</v>
      </c>
      <c r="Q265">
        <f t="shared" si="14"/>
        <v>1609</v>
      </c>
      <c r="R265">
        <v>24</v>
      </c>
      <c r="S265">
        <v>34</v>
      </c>
      <c r="T265">
        <v>3414</v>
      </c>
      <c r="U265">
        <v>21030</v>
      </c>
    </row>
    <row r="266" spans="2:21" x14ac:dyDescent="0.2">
      <c r="B266" s="9">
        <v>2006</v>
      </c>
      <c r="Q266">
        <f t="shared" si="14"/>
        <v>0</v>
      </c>
      <c r="T266">
        <v>0</v>
      </c>
      <c r="U266">
        <v>0</v>
      </c>
    </row>
    <row r="267" spans="2:21" x14ac:dyDescent="0.2">
      <c r="B267" s="9">
        <v>2007</v>
      </c>
      <c r="Q267">
        <f t="shared" si="14"/>
        <v>0</v>
      </c>
      <c r="T267">
        <v>0</v>
      </c>
      <c r="U267">
        <v>0</v>
      </c>
    </row>
    <row r="268" spans="2:21" x14ac:dyDescent="0.2">
      <c r="B268" s="9">
        <v>2008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f t="shared" si="14"/>
        <v>0</v>
      </c>
      <c r="R268">
        <v>0</v>
      </c>
      <c r="S268">
        <v>0</v>
      </c>
      <c r="T268">
        <v>0</v>
      </c>
      <c r="U268">
        <v>0</v>
      </c>
    </row>
    <row r="269" spans="2:21" x14ac:dyDescent="0.2">
      <c r="B269" s="9">
        <v>2009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f t="shared" si="14"/>
        <v>0</v>
      </c>
      <c r="R269">
        <v>0</v>
      </c>
      <c r="S269">
        <v>0</v>
      </c>
      <c r="T269">
        <v>0</v>
      </c>
      <c r="U269">
        <v>0</v>
      </c>
    </row>
    <row r="270" spans="2:21" x14ac:dyDescent="0.2">
      <c r="B270" s="9">
        <v>2010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f>SUM(C270:P270)</f>
        <v>0</v>
      </c>
      <c r="R270">
        <v>0</v>
      </c>
      <c r="S270">
        <v>0</v>
      </c>
      <c r="T270">
        <v>0</v>
      </c>
      <c r="U270">
        <v>0</v>
      </c>
    </row>
    <row r="271" spans="2:21" x14ac:dyDescent="0.2">
      <c r="B271" s="9">
        <v>2011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f>SUM(C271:P271)</f>
        <v>0</v>
      </c>
      <c r="R271">
        <v>0</v>
      </c>
      <c r="S271">
        <v>0</v>
      </c>
      <c r="T271">
        <v>0</v>
      </c>
      <c r="U271">
        <v>0</v>
      </c>
    </row>
    <row r="272" spans="2:21" x14ac:dyDescent="0.2">
      <c r="B272" s="9">
        <v>2012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f>SUM(C272:P272)</f>
        <v>0</v>
      </c>
      <c r="R272">
        <v>0</v>
      </c>
      <c r="S272">
        <v>0</v>
      </c>
      <c r="T272">
        <v>8</v>
      </c>
      <c r="U272">
        <v>3002</v>
      </c>
    </row>
    <row r="273" spans="2:21" x14ac:dyDescent="0.2">
      <c r="B273" s="9">
        <v>2013</v>
      </c>
      <c r="C273">
        <v>36</v>
      </c>
      <c r="D273">
        <v>0</v>
      </c>
      <c r="E273">
        <v>0</v>
      </c>
      <c r="F273">
        <v>24</v>
      </c>
      <c r="G273">
        <v>0</v>
      </c>
      <c r="H273">
        <v>33</v>
      </c>
      <c r="I273">
        <v>72</v>
      </c>
      <c r="J273">
        <v>48</v>
      </c>
      <c r="K273">
        <v>356</v>
      </c>
      <c r="L273">
        <v>38</v>
      </c>
      <c r="M273">
        <v>8</v>
      </c>
      <c r="N273">
        <v>18</v>
      </c>
      <c r="O273">
        <v>0</v>
      </c>
      <c r="P273">
        <v>80</v>
      </c>
      <c r="Q273">
        <f t="shared" ref="Q273:Q275" si="15">SUM(C273:P273)</f>
        <v>713</v>
      </c>
      <c r="R273">
        <v>7</v>
      </c>
      <c r="S273">
        <v>0</v>
      </c>
      <c r="T273">
        <v>1673</v>
      </c>
      <c r="U273">
        <v>10485</v>
      </c>
    </row>
    <row r="274" spans="2:21" x14ac:dyDescent="0.2">
      <c r="B274" s="9">
        <v>2014</v>
      </c>
      <c r="C274">
        <v>26</v>
      </c>
      <c r="D274">
        <v>0</v>
      </c>
      <c r="E274">
        <v>0</v>
      </c>
      <c r="F274">
        <v>24</v>
      </c>
      <c r="G274">
        <v>0</v>
      </c>
      <c r="H274">
        <v>33</v>
      </c>
      <c r="I274">
        <v>72</v>
      </c>
      <c r="J274">
        <v>48</v>
      </c>
      <c r="K274">
        <v>324</v>
      </c>
      <c r="L274">
        <v>38</v>
      </c>
      <c r="M274">
        <v>8</v>
      </c>
      <c r="N274">
        <v>18</v>
      </c>
      <c r="O274">
        <v>0</v>
      </c>
      <c r="P274">
        <v>80</v>
      </c>
      <c r="Q274">
        <f t="shared" si="15"/>
        <v>671</v>
      </c>
      <c r="R274">
        <v>7</v>
      </c>
      <c r="S274">
        <v>0</v>
      </c>
      <c r="T274">
        <v>1774</v>
      </c>
      <c r="U274">
        <v>10876</v>
      </c>
    </row>
    <row r="275" spans="2:21" x14ac:dyDescent="0.2">
      <c r="B275" s="9">
        <v>2015</v>
      </c>
      <c r="C275">
        <v>26</v>
      </c>
      <c r="D275">
        <v>0</v>
      </c>
      <c r="E275">
        <v>0</v>
      </c>
      <c r="F275">
        <v>24</v>
      </c>
      <c r="G275">
        <v>0</v>
      </c>
      <c r="H275">
        <v>33</v>
      </c>
      <c r="I275">
        <v>72</v>
      </c>
      <c r="J275">
        <v>48</v>
      </c>
      <c r="K275">
        <v>336</v>
      </c>
      <c r="L275">
        <v>38</v>
      </c>
      <c r="M275">
        <v>8</v>
      </c>
      <c r="N275">
        <v>18</v>
      </c>
      <c r="O275">
        <v>0</v>
      </c>
      <c r="P275">
        <v>80</v>
      </c>
      <c r="Q275">
        <f t="shared" si="15"/>
        <v>683</v>
      </c>
      <c r="R275">
        <v>7</v>
      </c>
      <c r="S275">
        <v>0</v>
      </c>
      <c r="T275">
        <v>1799</v>
      </c>
      <c r="U275">
        <v>10901</v>
      </c>
    </row>
    <row r="276" spans="2:21" x14ac:dyDescent="0.2">
      <c r="B276" s="9">
        <v>2016</v>
      </c>
      <c r="C276">
        <v>26</v>
      </c>
      <c r="D276">
        <v>0</v>
      </c>
      <c r="E276">
        <v>0</v>
      </c>
      <c r="F276">
        <v>24</v>
      </c>
      <c r="G276">
        <v>0</v>
      </c>
      <c r="H276">
        <v>33</v>
      </c>
      <c r="I276">
        <v>72</v>
      </c>
      <c r="J276">
        <v>48</v>
      </c>
      <c r="K276">
        <v>352</v>
      </c>
      <c r="L276">
        <v>38</v>
      </c>
      <c r="M276">
        <v>8</v>
      </c>
      <c r="N276">
        <v>18</v>
      </c>
      <c r="O276">
        <v>0</v>
      </c>
      <c r="P276">
        <v>80</v>
      </c>
      <c r="Q276">
        <f>SUM(C276:P276)</f>
        <v>699</v>
      </c>
      <c r="R276">
        <v>38</v>
      </c>
      <c r="S276">
        <v>0</v>
      </c>
      <c r="T276">
        <v>1900</v>
      </c>
      <c r="U276">
        <v>11701</v>
      </c>
    </row>
    <row r="277" spans="2:21" x14ac:dyDescent="0.2">
      <c r="B277" s="9">
        <v>2017</v>
      </c>
      <c r="C277">
        <v>26</v>
      </c>
      <c r="D277">
        <v>0</v>
      </c>
      <c r="E277">
        <v>0</v>
      </c>
      <c r="F277">
        <v>24</v>
      </c>
      <c r="G277">
        <v>0</v>
      </c>
      <c r="H277">
        <v>33</v>
      </c>
      <c r="I277">
        <v>72</v>
      </c>
      <c r="J277">
        <v>15</v>
      </c>
      <c r="K277">
        <v>436</v>
      </c>
      <c r="L277">
        <v>38</v>
      </c>
      <c r="M277">
        <v>8</v>
      </c>
      <c r="N277">
        <v>18</v>
      </c>
      <c r="O277">
        <v>0</v>
      </c>
      <c r="P277">
        <v>100</v>
      </c>
      <c r="Q277">
        <f>SUM(C277:P277)</f>
        <v>770</v>
      </c>
      <c r="R277">
        <v>38</v>
      </c>
      <c r="S277">
        <v>0</v>
      </c>
      <c r="T277">
        <v>1964</v>
      </c>
      <c r="U277">
        <v>12095</v>
      </c>
    </row>
    <row r="280" spans="2:21" s="31" customFormat="1" x14ac:dyDescent="0.2">
      <c r="B280" s="30" t="s">
        <v>94</v>
      </c>
    </row>
    <row r="281" spans="2:21" s="31" customFormat="1" x14ac:dyDescent="0.2">
      <c r="C281" s="31" t="s">
        <v>77</v>
      </c>
      <c r="D281" s="31" t="s">
        <v>65</v>
      </c>
      <c r="E281" s="31" t="s">
        <v>66</v>
      </c>
      <c r="F281" s="31" t="s">
        <v>68</v>
      </c>
      <c r="G281" s="31" t="s">
        <v>69</v>
      </c>
      <c r="H281" s="31" t="s">
        <v>70</v>
      </c>
      <c r="I281" s="31" t="s">
        <v>72</v>
      </c>
      <c r="J281" s="31" t="s">
        <v>176</v>
      </c>
      <c r="K281" s="30" t="s">
        <v>1</v>
      </c>
      <c r="L281" s="68" t="s">
        <v>177</v>
      </c>
      <c r="M281" s="31" t="s">
        <v>73</v>
      </c>
      <c r="N281" s="31" t="s">
        <v>74</v>
      </c>
      <c r="O281" s="31" t="s">
        <v>75</v>
      </c>
      <c r="P281" s="31" t="s">
        <v>76</v>
      </c>
      <c r="Q281" s="30" t="s">
        <v>79</v>
      </c>
      <c r="R281" s="68" t="s">
        <v>67</v>
      </c>
      <c r="S281" s="68" t="s">
        <v>71</v>
      </c>
      <c r="T281" s="30" t="s">
        <v>78</v>
      </c>
      <c r="U281" s="30" t="s">
        <v>95</v>
      </c>
    </row>
    <row r="282" spans="2:21" s="31" customFormat="1" x14ac:dyDescent="0.2">
      <c r="B282" s="30">
        <v>2000</v>
      </c>
      <c r="C282" s="87">
        <f t="shared" ref="C282:U282" si="16">C260+C239+C218+C197+C176+C155+C134+C112+C91+C70+C49+C28+C7</f>
        <v>44</v>
      </c>
      <c r="D282" s="87">
        <f t="shared" si="16"/>
        <v>229</v>
      </c>
      <c r="E282" s="87">
        <f t="shared" si="16"/>
        <v>0</v>
      </c>
      <c r="F282" s="87">
        <f t="shared" si="16"/>
        <v>9080</v>
      </c>
      <c r="G282" s="87">
        <f t="shared" si="16"/>
        <v>23</v>
      </c>
      <c r="H282" s="87">
        <f t="shared" si="16"/>
        <v>77</v>
      </c>
      <c r="I282" s="87">
        <f t="shared" si="16"/>
        <v>25</v>
      </c>
      <c r="J282" s="87">
        <f t="shared" si="16"/>
        <v>7867</v>
      </c>
      <c r="K282" s="87">
        <f t="shared" si="16"/>
        <v>4212</v>
      </c>
      <c r="L282" s="87">
        <f t="shared" si="16"/>
        <v>1125</v>
      </c>
      <c r="M282" s="87">
        <f t="shared" si="16"/>
        <v>19</v>
      </c>
      <c r="N282" s="87">
        <f t="shared" si="16"/>
        <v>630</v>
      </c>
      <c r="O282" s="87">
        <f t="shared" si="16"/>
        <v>0</v>
      </c>
      <c r="P282" s="87">
        <f t="shared" si="16"/>
        <v>19384</v>
      </c>
      <c r="Q282" s="87">
        <f t="shared" si="16"/>
        <v>42715</v>
      </c>
      <c r="R282" s="87">
        <f t="shared" si="16"/>
        <v>39</v>
      </c>
      <c r="S282" s="87">
        <f t="shared" si="16"/>
        <v>149</v>
      </c>
      <c r="T282" s="87">
        <f t="shared" si="16"/>
        <v>67250</v>
      </c>
      <c r="U282" s="87">
        <f t="shared" si="16"/>
        <v>185028</v>
      </c>
    </row>
    <row r="283" spans="2:21" s="31" customFormat="1" x14ac:dyDescent="0.2">
      <c r="B283" s="30">
        <v>2001</v>
      </c>
      <c r="C283" s="87">
        <f t="shared" ref="C283:U283" si="17">C261+C240+C219+C198+C177+C156+C135+C113+C92+C71+C50+C29+C8</f>
        <v>44</v>
      </c>
      <c r="D283" s="87">
        <f t="shared" si="17"/>
        <v>160</v>
      </c>
      <c r="E283" s="87">
        <f t="shared" si="17"/>
        <v>0</v>
      </c>
      <c r="F283" s="87">
        <f t="shared" si="17"/>
        <v>9143</v>
      </c>
      <c r="G283" s="87">
        <f t="shared" si="17"/>
        <v>23</v>
      </c>
      <c r="H283" s="87">
        <f t="shared" si="17"/>
        <v>77</v>
      </c>
      <c r="I283" s="87">
        <f t="shared" si="17"/>
        <v>25</v>
      </c>
      <c r="J283" s="87">
        <f t="shared" si="17"/>
        <v>7867</v>
      </c>
      <c r="K283" s="87">
        <f t="shared" si="17"/>
        <v>4520</v>
      </c>
      <c r="L283" s="87">
        <f t="shared" si="17"/>
        <v>1131</v>
      </c>
      <c r="M283" s="87">
        <f t="shared" si="17"/>
        <v>19</v>
      </c>
      <c r="N283" s="87">
        <f t="shared" si="17"/>
        <v>630</v>
      </c>
      <c r="O283" s="87">
        <f t="shared" si="17"/>
        <v>0</v>
      </c>
      <c r="P283" s="87">
        <f t="shared" si="17"/>
        <v>19686</v>
      </c>
      <c r="Q283" s="87">
        <f t="shared" si="17"/>
        <v>43325</v>
      </c>
      <c r="R283" s="87">
        <f t="shared" si="17"/>
        <v>39</v>
      </c>
      <c r="S283" s="87">
        <f t="shared" si="17"/>
        <v>149</v>
      </c>
      <c r="T283" s="87">
        <f t="shared" si="17"/>
        <v>69913</v>
      </c>
      <c r="U283" s="87">
        <f t="shared" si="17"/>
        <v>194116</v>
      </c>
    </row>
    <row r="284" spans="2:21" s="31" customFormat="1" x14ac:dyDescent="0.2">
      <c r="B284" s="30">
        <v>2002</v>
      </c>
      <c r="C284" s="87">
        <f t="shared" ref="C284:U284" si="18">C262+C241+C220+C199+C178+C157+C136+C114+C93+C72+C51+C30+C9</f>
        <v>44</v>
      </c>
      <c r="D284" s="87">
        <f t="shared" si="18"/>
        <v>160</v>
      </c>
      <c r="E284" s="87">
        <f t="shared" si="18"/>
        <v>0</v>
      </c>
      <c r="F284" s="87">
        <f t="shared" si="18"/>
        <v>9638</v>
      </c>
      <c r="G284" s="87">
        <f t="shared" si="18"/>
        <v>23</v>
      </c>
      <c r="H284" s="87">
        <f t="shared" si="18"/>
        <v>77</v>
      </c>
      <c r="I284" s="87">
        <f t="shared" si="18"/>
        <v>47</v>
      </c>
      <c r="J284" s="87">
        <f t="shared" si="18"/>
        <v>7867</v>
      </c>
      <c r="K284" s="87">
        <f t="shared" si="18"/>
        <v>4545</v>
      </c>
      <c r="L284" s="87">
        <f t="shared" si="18"/>
        <v>1131</v>
      </c>
      <c r="M284" s="87">
        <f t="shared" si="18"/>
        <v>19</v>
      </c>
      <c r="N284" s="87">
        <f t="shared" si="18"/>
        <v>630</v>
      </c>
      <c r="O284" s="87">
        <f t="shared" si="18"/>
        <v>0</v>
      </c>
      <c r="P284" s="87">
        <f t="shared" si="18"/>
        <v>19579</v>
      </c>
      <c r="Q284" s="87">
        <f t="shared" si="18"/>
        <v>43760</v>
      </c>
      <c r="R284" s="87">
        <f t="shared" si="18"/>
        <v>46</v>
      </c>
      <c r="S284" s="87">
        <f t="shared" si="18"/>
        <v>305</v>
      </c>
      <c r="T284" s="87">
        <f t="shared" si="18"/>
        <v>72841</v>
      </c>
      <c r="U284" s="87">
        <f t="shared" si="18"/>
        <v>206988</v>
      </c>
    </row>
    <row r="285" spans="2:21" s="31" customFormat="1" x14ac:dyDescent="0.2">
      <c r="B285" s="30">
        <v>2003</v>
      </c>
      <c r="C285" s="87">
        <f t="shared" ref="C285:U285" si="19">C263+C242+C221+C200+C179+C158+C137+C115+C94+C73+C52+C31+C10</f>
        <v>44</v>
      </c>
      <c r="D285" s="87">
        <f t="shared" si="19"/>
        <v>160</v>
      </c>
      <c r="E285" s="87">
        <f t="shared" si="19"/>
        <v>0</v>
      </c>
      <c r="F285" s="87">
        <f t="shared" si="19"/>
        <v>9783</v>
      </c>
      <c r="G285" s="87">
        <f t="shared" si="19"/>
        <v>23</v>
      </c>
      <c r="H285" s="87">
        <f t="shared" si="19"/>
        <v>86</v>
      </c>
      <c r="I285" s="87">
        <f t="shared" si="19"/>
        <v>47</v>
      </c>
      <c r="J285" s="87">
        <f t="shared" si="19"/>
        <v>7940</v>
      </c>
      <c r="K285" s="87">
        <f t="shared" si="19"/>
        <v>4674</v>
      </c>
      <c r="L285" s="87">
        <f t="shared" si="19"/>
        <v>1950</v>
      </c>
      <c r="M285" s="87">
        <f t="shared" si="19"/>
        <v>33</v>
      </c>
      <c r="N285" s="87">
        <f t="shared" si="19"/>
        <v>630</v>
      </c>
      <c r="O285" s="87">
        <f t="shared" si="19"/>
        <v>0</v>
      </c>
      <c r="P285" s="87">
        <f t="shared" si="19"/>
        <v>20163</v>
      </c>
      <c r="Q285" s="87">
        <f t="shared" si="19"/>
        <v>45533</v>
      </c>
      <c r="R285" s="87">
        <f t="shared" si="19"/>
        <v>46</v>
      </c>
      <c r="S285" s="87">
        <f t="shared" si="19"/>
        <v>305</v>
      </c>
      <c r="T285" s="87">
        <f t="shared" si="19"/>
        <v>76759</v>
      </c>
      <c r="U285" s="87">
        <f t="shared" si="19"/>
        <v>222372</v>
      </c>
    </row>
    <row r="286" spans="2:21" s="31" customFormat="1" x14ac:dyDescent="0.2">
      <c r="B286" s="30">
        <v>2004</v>
      </c>
      <c r="C286" s="87">
        <f t="shared" ref="C286:U286" si="20">C264+C243+C222+C201+C180+C159+C138+C116+C95+C74+C53+C32+C11</f>
        <v>44</v>
      </c>
      <c r="D286" s="87">
        <f t="shared" si="20"/>
        <v>160</v>
      </c>
      <c r="E286" s="87">
        <f t="shared" si="20"/>
        <v>0</v>
      </c>
      <c r="F286" s="87">
        <f t="shared" si="20"/>
        <v>12009</v>
      </c>
      <c r="G286" s="87">
        <f t="shared" si="20"/>
        <v>59</v>
      </c>
      <c r="H286" s="87">
        <f t="shared" si="20"/>
        <v>86</v>
      </c>
      <c r="I286" s="87">
        <f t="shared" si="20"/>
        <v>59</v>
      </c>
      <c r="J286" s="87">
        <f t="shared" si="20"/>
        <v>9122</v>
      </c>
      <c r="K286" s="87">
        <f t="shared" si="20"/>
        <v>6240</v>
      </c>
      <c r="L286" s="87">
        <f t="shared" si="20"/>
        <v>2853</v>
      </c>
      <c r="M286" s="87">
        <f t="shared" si="20"/>
        <v>33</v>
      </c>
      <c r="N286" s="87">
        <f t="shared" si="20"/>
        <v>630</v>
      </c>
      <c r="O286" s="87">
        <f t="shared" si="20"/>
        <v>0</v>
      </c>
      <c r="P286" s="87">
        <f t="shared" si="20"/>
        <v>20533</v>
      </c>
      <c r="Q286" s="87">
        <f t="shared" si="20"/>
        <v>51828</v>
      </c>
      <c r="R286" s="87">
        <f t="shared" si="20"/>
        <v>53</v>
      </c>
      <c r="S286" s="87">
        <f t="shared" si="20"/>
        <v>250</v>
      </c>
      <c r="T286" s="87">
        <f t="shared" si="20"/>
        <v>88235</v>
      </c>
      <c r="U286" s="87">
        <f t="shared" si="20"/>
        <v>241911</v>
      </c>
    </row>
    <row r="287" spans="2:21" s="31" customFormat="1" x14ac:dyDescent="0.2">
      <c r="B287" s="30">
        <v>2005</v>
      </c>
      <c r="C287" s="87">
        <f t="shared" ref="C287:U287" si="21">C265+C244+C223+C202+C181+C160+C139+C117+C96+C75+C54+C33+C12</f>
        <v>44</v>
      </c>
      <c r="D287" s="87">
        <f t="shared" si="21"/>
        <v>160</v>
      </c>
      <c r="E287" s="87">
        <f t="shared" si="21"/>
        <v>0</v>
      </c>
      <c r="F287" s="87">
        <f t="shared" si="21"/>
        <v>12535</v>
      </c>
      <c r="G287" s="87">
        <f t="shared" si="21"/>
        <v>23</v>
      </c>
      <c r="H287" s="87">
        <f t="shared" si="21"/>
        <v>86</v>
      </c>
      <c r="I287" s="87">
        <f t="shared" si="21"/>
        <v>59</v>
      </c>
      <c r="J287" s="87">
        <f t="shared" si="21"/>
        <v>9441</v>
      </c>
      <c r="K287" s="87">
        <f t="shared" si="21"/>
        <v>6450</v>
      </c>
      <c r="L287" s="87">
        <f t="shared" si="21"/>
        <v>2355</v>
      </c>
      <c r="M287" s="87">
        <f t="shared" si="21"/>
        <v>33</v>
      </c>
      <c r="N287" s="87">
        <f t="shared" si="21"/>
        <v>630</v>
      </c>
      <c r="O287" s="87">
        <f t="shared" si="21"/>
        <v>0</v>
      </c>
      <c r="P287" s="87">
        <f t="shared" si="21"/>
        <v>20504</v>
      </c>
      <c r="Q287" s="87">
        <f t="shared" si="21"/>
        <v>52320</v>
      </c>
      <c r="R287" s="87">
        <f t="shared" si="21"/>
        <v>64</v>
      </c>
      <c r="S287" s="87">
        <f t="shared" si="21"/>
        <v>142</v>
      </c>
      <c r="T287" s="87">
        <f t="shared" si="21"/>
        <v>88033</v>
      </c>
      <c r="U287" s="87">
        <f t="shared" si="21"/>
        <v>248098</v>
      </c>
    </row>
    <row r="288" spans="2:21" s="31" customFormat="1" x14ac:dyDescent="0.2">
      <c r="B288" s="30">
        <v>2006</v>
      </c>
      <c r="C288" s="87">
        <f t="shared" ref="C288:U288" si="22">C266+C245+C224+C203+C182+C161+C140+C118+C97+C76+C55+C34+C13</f>
        <v>44</v>
      </c>
      <c r="D288" s="87">
        <f t="shared" si="22"/>
        <v>160</v>
      </c>
      <c r="E288" s="87">
        <f t="shared" si="22"/>
        <v>0</v>
      </c>
      <c r="F288" s="87">
        <f t="shared" si="22"/>
        <v>13059</v>
      </c>
      <c r="G288" s="87">
        <f t="shared" si="22"/>
        <v>35</v>
      </c>
      <c r="H288" s="87">
        <f t="shared" si="22"/>
        <v>86</v>
      </c>
      <c r="I288" s="87">
        <f t="shared" si="22"/>
        <v>131</v>
      </c>
      <c r="J288" s="87">
        <f t="shared" si="22"/>
        <v>9432</v>
      </c>
      <c r="K288" s="87">
        <f t="shared" si="22"/>
        <v>6568</v>
      </c>
      <c r="L288" s="87">
        <f t="shared" si="22"/>
        <v>2069</v>
      </c>
      <c r="M288" s="87">
        <f t="shared" si="22"/>
        <v>33</v>
      </c>
      <c r="N288" s="87">
        <f t="shared" si="22"/>
        <v>630</v>
      </c>
      <c r="O288" s="87">
        <f t="shared" si="22"/>
        <v>0</v>
      </c>
      <c r="P288" s="87">
        <f t="shared" si="22"/>
        <v>20424</v>
      </c>
      <c r="Q288" s="87">
        <f t="shared" si="22"/>
        <v>52671</v>
      </c>
      <c r="R288" s="87">
        <f t="shared" si="22"/>
        <v>82</v>
      </c>
      <c r="S288" s="87">
        <f t="shared" si="22"/>
        <v>142</v>
      </c>
      <c r="T288" s="87">
        <f t="shared" si="22"/>
        <v>88489</v>
      </c>
      <c r="U288" s="87">
        <f t="shared" si="22"/>
        <v>255553</v>
      </c>
    </row>
    <row r="289" spans="1:21" s="31" customFormat="1" x14ac:dyDescent="0.2">
      <c r="B289" s="30">
        <v>2007</v>
      </c>
      <c r="C289" s="87">
        <f t="shared" ref="C289:U289" si="23">C267+C246+C225+C204+C183+C162+C141+C119+C98+C77+C56+C35+C14</f>
        <v>126</v>
      </c>
      <c r="D289" s="87">
        <f t="shared" si="23"/>
        <v>160</v>
      </c>
      <c r="E289" s="87">
        <f t="shared" si="23"/>
        <v>0</v>
      </c>
      <c r="F289" s="87">
        <f t="shared" si="23"/>
        <v>13324</v>
      </c>
      <c r="G289" s="87">
        <f t="shared" si="23"/>
        <v>35</v>
      </c>
      <c r="H289" s="87">
        <f t="shared" si="23"/>
        <v>124</v>
      </c>
      <c r="I289" s="87">
        <f t="shared" si="23"/>
        <v>169</v>
      </c>
      <c r="J289" s="87">
        <f t="shared" si="23"/>
        <v>9527</v>
      </c>
      <c r="K289" s="87">
        <f t="shared" si="23"/>
        <v>7536</v>
      </c>
      <c r="L289" s="87">
        <f t="shared" si="23"/>
        <v>2477</v>
      </c>
      <c r="M289" s="87">
        <f t="shared" si="23"/>
        <v>33</v>
      </c>
      <c r="N289" s="87">
        <f t="shared" si="23"/>
        <v>630</v>
      </c>
      <c r="O289" s="87">
        <f t="shared" si="23"/>
        <v>0</v>
      </c>
      <c r="P289" s="87">
        <f t="shared" si="23"/>
        <v>20444</v>
      </c>
      <c r="Q289" s="87">
        <f t="shared" si="23"/>
        <v>54585</v>
      </c>
      <c r="R289" s="87">
        <f t="shared" si="23"/>
        <v>82</v>
      </c>
      <c r="S289" s="87">
        <f t="shared" si="23"/>
        <v>128</v>
      </c>
      <c r="T289" s="87">
        <f t="shared" si="23"/>
        <v>91445</v>
      </c>
      <c r="U289" s="87">
        <f t="shared" si="23"/>
        <v>264481</v>
      </c>
    </row>
    <row r="290" spans="1:21" s="31" customFormat="1" x14ac:dyDescent="0.2">
      <c r="B290" s="30">
        <v>2008</v>
      </c>
      <c r="C290" s="87">
        <f t="shared" ref="C290:U290" si="24">C268+C247+C226+C205+C184+C163+C142+C120+C99+C78+C57+C36+C15</f>
        <v>126</v>
      </c>
      <c r="D290" s="87">
        <f t="shared" si="24"/>
        <v>160</v>
      </c>
      <c r="E290" s="87">
        <f t="shared" si="24"/>
        <v>0</v>
      </c>
      <c r="F290" s="87">
        <f t="shared" si="24"/>
        <v>13306</v>
      </c>
      <c r="G290" s="87">
        <f t="shared" si="24"/>
        <v>35</v>
      </c>
      <c r="H290" s="87">
        <f t="shared" si="24"/>
        <v>124</v>
      </c>
      <c r="I290" s="87">
        <f t="shared" si="24"/>
        <v>190</v>
      </c>
      <c r="J290" s="87">
        <f t="shared" si="24"/>
        <v>9453</v>
      </c>
      <c r="K290" s="87">
        <f t="shared" si="24"/>
        <v>8093</v>
      </c>
      <c r="L290" s="87">
        <f t="shared" si="24"/>
        <v>2477</v>
      </c>
      <c r="M290" s="87">
        <f t="shared" si="24"/>
        <v>45</v>
      </c>
      <c r="N290" s="87">
        <f t="shared" si="24"/>
        <v>828</v>
      </c>
      <c r="O290" s="87">
        <f t="shared" si="24"/>
        <v>0</v>
      </c>
      <c r="P290" s="87">
        <f t="shared" si="24"/>
        <v>19977</v>
      </c>
      <c r="Q290" s="87">
        <f t="shared" si="24"/>
        <v>54814</v>
      </c>
      <c r="R290" s="87">
        <f t="shared" si="24"/>
        <v>82</v>
      </c>
      <c r="S290" s="87">
        <f t="shared" si="24"/>
        <v>151</v>
      </c>
      <c r="T290" s="87">
        <f t="shared" si="24"/>
        <v>93820</v>
      </c>
      <c r="U290" s="87">
        <f t="shared" si="24"/>
        <v>271911</v>
      </c>
    </row>
    <row r="291" spans="1:21" s="31" customFormat="1" x14ac:dyDescent="0.2">
      <c r="B291" s="30">
        <v>2009</v>
      </c>
      <c r="C291" s="87">
        <f t="shared" ref="C291:U291" si="25">C269+C248+C227+C206+C185+C164+C143+C121+C100+C79+C58+C37+C16</f>
        <v>126</v>
      </c>
      <c r="D291" s="87">
        <f t="shared" si="25"/>
        <v>168</v>
      </c>
      <c r="E291" s="87">
        <f t="shared" si="25"/>
        <v>0</v>
      </c>
      <c r="F291" s="87">
        <f t="shared" si="25"/>
        <v>14243</v>
      </c>
      <c r="G291" s="87">
        <f t="shared" si="25"/>
        <v>35</v>
      </c>
      <c r="H291" s="87">
        <f t="shared" si="25"/>
        <v>124</v>
      </c>
      <c r="I291" s="87">
        <f t="shared" si="25"/>
        <v>190</v>
      </c>
      <c r="J291" s="87">
        <f t="shared" si="25"/>
        <v>9546</v>
      </c>
      <c r="K291" s="87">
        <f t="shared" si="25"/>
        <v>8477</v>
      </c>
      <c r="L291" s="87">
        <f t="shared" si="25"/>
        <v>2553</v>
      </c>
      <c r="M291" s="87">
        <f t="shared" si="25"/>
        <v>45</v>
      </c>
      <c r="N291" s="87">
        <f t="shared" si="25"/>
        <v>828</v>
      </c>
      <c r="O291" s="87">
        <f t="shared" si="25"/>
        <v>0</v>
      </c>
      <c r="P291" s="87">
        <f t="shared" si="25"/>
        <v>20381</v>
      </c>
      <c r="Q291" s="87">
        <f t="shared" si="25"/>
        <v>56716</v>
      </c>
      <c r="R291" s="87">
        <f t="shared" si="25"/>
        <v>82</v>
      </c>
      <c r="S291" s="87">
        <f t="shared" si="25"/>
        <v>151</v>
      </c>
      <c r="T291" s="87">
        <f t="shared" si="25"/>
        <v>95082</v>
      </c>
      <c r="U291" s="87">
        <f t="shared" si="25"/>
        <v>276833</v>
      </c>
    </row>
    <row r="292" spans="1:21" s="31" customFormat="1" x14ac:dyDescent="0.2">
      <c r="B292" s="30">
        <v>2010</v>
      </c>
      <c r="C292" s="87">
        <f t="shared" ref="C292:U292" si="26">C270+C249+C228+C207+C186+C165+C144+C122+C101+C80+C59+C38+C17</f>
        <v>126</v>
      </c>
      <c r="D292" s="87">
        <f t="shared" si="26"/>
        <v>168</v>
      </c>
      <c r="E292" s="87">
        <f t="shared" si="26"/>
        <v>0</v>
      </c>
      <c r="F292" s="87">
        <f t="shared" si="26"/>
        <v>13918</v>
      </c>
      <c r="G292" s="87">
        <f t="shared" si="26"/>
        <v>35</v>
      </c>
      <c r="H292" s="87">
        <f t="shared" si="26"/>
        <v>124</v>
      </c>
      <c r="I292" s="87">
        <f t="shared" si="26"/>
        <v>190</v>
      </c>
      <c r="J292" s="87">
        <f t="shared" si="26"/>
        <v>9546</v>
      </c>
      <c r="K292" s="87">
        <f t="shared" si="26"/>
        <v>8960</v>
      </c>
      <c r="L292" s="87">
        <f t="shared" si="26"/>
        <v>2477</v>
      </c>
      <c r="M292" s="87">
        <f t="shared" si="26"/>
        <v>45</v>
      </c>
      <c r="N292" s="87">
        <f t="shared" si="26"/>
        <v>846</v>
      </c>
      <c r="O292" s="87">
        <f t="shared" si="26"/>
        <v>0</v>
      </c>
      <c r="P292" s="87">
        <f t="shared" si="26"/>
        <v>20427</v>
      </c>
      <c r="Q292" s="87">
        <f t="shared" si="26"/>
        <v>56862</v>
      </c>
      <c r="R292" s="87">
        <f t="shared" si="26"/>
        <v>82</v>
      </c>
      <c r="S292" s="87">
        <f t="shared" si="26"/>
        <v>151</v>
      </c>
      <c r="T292" s="87">
        <f t="shared" si="26"/>
        <v>94991</v>
      </c>
      <c r="U292" s="87">
        <f t="shared" si="26"/>
        <v>279832</v>
      </c>
    </row>
    <row r="293" spans="1:21" x14ac:dyDescent="0.2">
      <c r="A293" s="31"/>
      <c r="B293" s="30">
        <v>2011</v>
      </c>
      <c r="C293" s="87">
        <f t="shared" ref="C293:U293" si="27">C271+C250+C229+C208+C187+C166+C145+C123+C102+C81+C60+C39+C18</f>
        <v>126</v>
      </c>
      <c r="D293" s="87">
        <f t="shared" si="27"/>
        <v>168</v>
      </c>
      <c r="E293" s="87">
        <f t="shared" si="27"/>
        <v>0</v>
      </c>
      <c r="F293" s="87">
        <f t="shared" si="27"/>
        <v>14040</v>
      </c>
      <c r="G293" s="87">
        <f t="shared" si="27"/>
        <v>92</v>
      </c>
      <c r="H293" s="87">
        <f t="shared" si="27"/>
        <v>124</v>
      </c>
      <c r="I293" s="87">
        <f t="shared" si="27"/>
        <v>190</v>
      </c>
      <c r="J293" s="87">
        <f t="shared" si="27"/>
        <v>9546</v>
      </c>
      <c r="K293" s="87">
        <f t="shared" si="27"/>
        <v>9264</v>
      </c>
      <c r="L293" s="87">
        <f t="shared" si="27"/>
        <v>2477</v>
      </c>
      <c r="M293" s="87">
        <f t="shared" si="27"/>
        <v>79</v>
      </c>
      <c r="N293" s="87">
        <f t="shared" si="27"/>
        <v>846</v>
      </c>
      <c r="O293" s="87">
        <f t="shared" si="27"/>
        <v>0</v>
      </c>
      <c r="P293" s="87">
        <f t="shared" si="27"/>
        <v>20433</v>
      </c>
      <c r="Q293" s="87">
        <f t="shared" si="27"/>
        <v>57385</v>
      </c>
      <c r="R293" s="87">
        <f t="shared" si="27"/>
        <v>82</v>
      </c>
      <c r="S293" s="87">
        <f t="shared" si="27"/>
        <v>151</v>
      </c>
      <c r="T293" s="87">
        <f t="shared" si="27"/>
        <v>96171</v>
      </c>
      <c r="U293" s="87">
        <f t="shared" si="27"/>
        <v>284080</v>
      </c>
    </row>
    <row r="294" spans="1:21" x14ac:dyDescent="0.2">
      <c r="A294" s="31"/>
      <c r="B294" s="30">
        <v>2012</v>
      </c>
      <c r="C294" s="87">
        <f t="shared" ref="C294:U294" si="28">C272+C251+C230+C209+C188+C167+C146+C124+C103+C82+C61+C40+C19</f>
        <v>136</v>
      </c>
      <c r="D294" s="87">
        <f t="shared" si="28"/>
        <v>125</v>
      </c>
      <c r="E294" s="87">
        <f t="shared" si="28"/>
        <v>0</v>
      </c>
      <c r="F294" s="87">
        <f t="shared" si="28"/>
        <v>14088</v>
      </c>
      <c r="G294" s="87">
        <f t="shared" si="28"/>
        <v>92</v>
      </c>
      <c r="H294" s="87">
        <f t="shared" si="28"/>
        <v>111</v>
      </c>
      <c r="I294" s="87">
        <f t="shared" si="28"/>
        <v>190</v>
      </c>
      <c r="J294" s="87">
        <f t="shared" si="28"/>
        <v>9904</v>
      </c>
      <c r="K294" s="87">
        <f t="shared" si="28"/>
        <v>9930</v>
      </c>
      <c r="L294" s="87">
        <f t="shared" si="28"/>
        <v>2213</v>
      </c>
      <c r="M294" s="87">
        <f t="shared" si="28"/>
        <v>79</v>
      </c>
      <c r="N294" s="87">
        <f t="shared" si="28"/>
        <v>846</v>
      </c>
      <c r="O294" s="87">
        <f t="shared" si="28"/>
        <v>0</v>
      </c>
      <c r="P294" s="87">
        <f t="shared" si="28"/>
        <v>20517</v>
      </c>
      <c r="Q294" s="87">
        <f t="shared" si="28"/>
        <v>58231</v>
      </c>
      <c r="R294" s="87">
        <f t="shared" si="28"/>
        <v>82</v>
      </c>
      <c r="S294" s="87">
        <f t="shared" si="28"/>
        <v>151</v>
      </c>
      <c r="T294" s="87">
        <f t="shared" si="28"/>
        <v>96067</v>
      </c>
      <c r="U294" s="87">
        <f t="shared" si="28"/>
        <v>290027</v>
      </c>
    </row>
    <row r="295" spans="1:21" x14ac:dyDescent="0.2">
      <c r="A295" s="31"/>
      <c r="B295" s="30">
        <v>2013</v>
      </c>
      <c r="C295" s="87">
        <f t="shared" ref="C295:J299" si="29">C273+C252+C231+C210+C189+C168+C147+C125+C104+C83+C62+C41+C20</f>
        <v>172</v>
      </c>
      <c r="D295" s="87">
        <f t="shared" si="29"/>
        <v>125</v>
      </c>
      <c r="E295" s="87">
        <f t="shared" si="29"/>
        <v>22</v>
      </c>
      <c r="F295" s="87">
        <f t="shared" si="29"/>
        <v>14214</v>
      </c>
      <c r="G295" s="87">
        <f t="shared" si="29"/>
        <v>127</v>
      </c>
      <c r="H295" s="87">
        <f t="shared" si="29"/>
        <v>148</v>
      </c>
      <c r="I295" s="87">
        <f t="shared" si="29"/>
        <v>262</v>
      </c>
      <c r="J295" s="87">
        <f t="shared" si="29"/>
        <v>10910</v>
      </c>
      <c r="K295" s="87">
        <f t="shared" ref="K295:U295" si="30">K273+K252+K231+K210+K189+K168+K147+K125+K104+K83+K62+K41+K20</f>
        <v>10402</v>
      </c>
      <c r="L295" s="87">
        <f t="shared" si="30"/>
        <v>2607</v>
      </c>
      <c r="M295" s="87">
        <f t="shared" si="30"/>
        <v>113</v>
      </c>
      <c r="N295" s="87">
        <f t="shared" si="30"/>
        <v>864</v>
      </c>
      <c r="O295" s="87">
        <f t="shared" si="30"/>
        <v>0</v>
      </c>
      <c r="P295" s="87">
        <f t="shared" si="30"/>
        <v>20651</v>
      </c>
      <c r="Q295" s="87">
        <f t="shared" si="30"/>
        <v>60617</v>
      </c>
      <c r="R295" s="87">
        <f t="shared" si="30"/>
        <v>113</v>
      </c>
      <c r="S295" s="87">
        <f t="shared" si="30"/>
        <v>151</v>
      </c>
      <c r="T295" s="87">
        <f t="shared" si="30"/>
        <v>100074</v>
      </c>
      <c r="U295" s="87">
        <f t="shared" si="30"/>
        <v>306092</v>
      </c>
    </row>
    <row r="296" spans="1:21" x14ac:dyDescent="0.2">
      <c r="A296" s="31"/>
      <c r="B296" s="30">
        <v>2014</v>
      </c>
      <c r="C296" s="87">
        <f t="shared" si="29"/>
        <v>152</v>
      </c>
      <c r="D296" s="87">
        <f t="shared" si="29"/>
        <v>125</v>
      </c>
      <c r="E296" s="87">
        <f t="shared" si="29"/>
        <v>22</v>
      </c>
      <c r="F296" s="87">
        <f t="shared" si="29"/>
        <v>14247</v>
      </c>
      <c r="G296" s="87">
        <f t="shared" si="29"/>
        <v>127</v>
      </c>
      <c r="H296" s="87">
        <f t="shared" si="29"/>
        <v>148</v>
      </c>
      <c r="I296" s="87">
        <f t="shared" si="29"/>
        <v>262</v>
      </c>
      <c r="J296" s="87">
        <f t="shared" si="29"/>
        <v>10986</v>
      </c>
      <c r="K296" s="87">
        <f t="shared" ref="K296:U296" si="31">K274+K253+K232+K211+K190+K169+K148+K126+K105+K84+K63+K42+K21</f>
        <v>10507</v>
      </c>
      <c r="L296" s="87">
        <f t="shared" si="31"/>
        <v>2507</v>
      </c>
      <c r="M296" s="87">
        <f t="shared" si="31"/>
        <v>113</v>
      </c>
      <c r="N296" s="87">
        <f t="shared" si="31"/>
        <v>594</v>
      </c>
      <c r="O296" s="87">
        <f t="shared" si="31"/>
        <v>0</v>
      </c>
      <c r="P296" s="87">
        <f t="shared" si="31"/>
        <v>20679</v>
      </c>
      <c r="Q296" s="87">
        <f t="shared" si="31"/>
        <v>60469</v>
      </c>
      <c r="R296" s="87">
        <f t="shared" si="31"/>
        <v>113</v>
      </c>
      <c r="S296" s="87">
        <f t="shared" si="31"/>
        <v>151</v>
      </c>
      <c r="T296" s="87">
        <f t="shared" si="31"/>
        <v>100572</v>
      </c>
      <c r="U296" s="87">
        <f t="shared" si="31"/>
        <v>305291</v>
      </c>
    </row>
    <row r="297" spans="1:21" x14ac:dyDescent="0.2">
      <c r="A297" s="31"/>
      <c r="B297" s="30">
        <v>2015</v>
      </c>
      <c r="C297" s="87">
        <f t="shared" si="29"/>
        <v>152</v>
      </c>
      <c r="D297" s="87">
        <f t="shared" si="29"/>
        <v>125</v>
      </c>
      <c r="E297" s="87">
        <f t="shared" si="29"/>
        <v>22</v>
      </c>
      <c r="F297" s="87">
        <f t="shared" si="29"/>
        <v>14247</v>
      </c>
      <c r="G297" s="87">
        <f t="shared" si="29"/>
        <v>127</v>
      </c>
      <c r="H297" s="87">
        <f t="shared" si="29"/>
        <v>148</v>
      </c>
      <c r="I297" s="87">
        <f t="shared" si="29"/>
        <v>262</v>
      </c>
      <c r="J297" s="87">
        <f t="shared" si="29"/>
        <v>10986</v>
      </c>
      <c r="K297" s="87">
        <f t="shared" ref="K297:U297" si="32">K275+K254+K233+K212+K191+K170+K149+K127+K106+K85+K64+K43+K22</f>
        <v>10667</v>
      </c>
      <c r="L297" s="87">
        <f t="shared" si="32"/>
        <v>2080</v>
      </c>
      <c r="M297" s="87">
        <f t="shared" si="32"/>
        <v>113</v>
      </c>
      <c r="N297" s="87">
        <f t="shared" si="32"/>
        <v>594</v>
      </c>
      <c r="O297" s="87">
        <f t="shared" si="32"/>
        <v>0</v>
      </c>
      <c r="P297" s="87">
        <f t="shared" si="32"/>
        <v>20655</v>
      </c>
      <c r="Q297" s="87">
        <f t="shared" si="32"/>
        <v>60178</v>
      </c>
      <c r="R297" s="87">
        <f t="shared" si="32"/>
        <v>113</v>
      </c>
      <c r="S297" s="87">
        <f t="shared" si="32"/>
        <v>151</v>
      </c>
      <c r="T297" s="87">
        <f t="shared" si="32"/>
        <v>99895</v>
      </c>
      <c r="U297" s="87">
        <f t="shared" si="32"/>
        <v>301774</v>
      </c>
    </row>
    <row r="298" spans="1:21" x14ac:dyDescent="0.2">
      <c r="A298" s="31"/>
      <c r="B298" s="30">
        <v>2016</v>
      </c>
      <c r="C298" s="87">
        <f t="shared" si="29"/>
        <v>247</v>
      </c>
      <c r="D298" s="87">
        <f t="shared" si="29"/>
        <v>194</v>
      </c>
      <c r="E298" s="87">
        <f t="shared" si="29"/>
        <v>22</v>
      </c>
      <c r="F298" s="87">
        <f t="shared" si="29"/>
        <v>14293</v>
      </c>
      <c r="G298" s="87">
        <f t="shared" si="29"/>
        <v>142</v>
      </c>
      <c r="H298" s="87">
        <f t="shared" si="29"/>
        <v>148</v>
      </c>
      <c r="I298" s="87">
        <f t="shared" si="29"/>
        <v>262</v>
      </c>
      <c r="J298" s="87">
        <f t="shared" si="29"/>
        <v>11159</v>
      </c>
      <c r="K298" s="87">
        <f t="shared" ref="K298:U299" si="33">K276+K255+K234+K213+K192+K171+K150+K128+K107+K86+K65+K44+K23</f>
        <v>12161</v>
      </c>
      <c r="L298" s="87">
        <f t="shared" si="33"/>
        <v>2099</v>
      </c>
      <c r="M298" s="87">
        <f t="shared" si="33"/>
        <v>113</v>
      </c>
      <c r="N298" s="87">
        <f t="shared" si="33"/>
        <v>616</v>
      </c>
      <c r="O298" s="87">
        <f t="shared" si="33"/>
        <v>0</v>
      </c>
      <c r="P298" s="87">
        <f t="shared" si="33"/>
        <v>21326</v>
      </c>
      <c r="Q298" s="87">
        <f t="shared" si="33"/>
        <v>62782</v>
      </c>
      <c r="R298" s="87">
        <f t="shared" si="33"/>
        <v>175</v>
      </c>
      <c r="S298" s="87">
        <f t="shared" si="33"/>
        <v>102</v>
      </c>
      <c r="T298" s="87">
        <f t="shared" si="33"/>
        <v>103515</v>
      </c>
      <c r="U298" s="87">
        <f t="shared" si="33"/>
        <v>313282</v>
      </c>
    </row>
    <row r="299" spans="1:21" x14ac:dyDescent="0.2">
      <c r="A299" s="31"/>
      <c r="B299" s="30">
        <v>2017</v>
      </c>
      <c r="C299" s="87">
        <f t="shared" si="29"/>
        <v>247</v>
      </c>
      <c r="D299" s="87">
        <f t="shared" si="29"/>
        <v>194</v>
      </c>
      <c r="E299" s="87">
        <f t="shared" si="29"/>
        <v>22</v>
      </c>
      <c r="F299" s="87">
        <f t="shared" si="29"/>
        <v>14293</v>
      </c>
      <c r="G299" s="87">
        <f t="shared" si="29"/>
        <v>142</v>
      </c>
      <c r="H299" s="87">
        <f t="shared" si="29"/>
        <v>148</v>
      </c>
      <c r="I299" s="87">
        <f t="shared" si="29"/>
        <v>262</v>
      </c>
      <c r="J299" s="87">
        <f t="shared" si="29"/>
        <v>11137</v>
      </c>
      <c r="K299" s="87">
        <f t="shared" si="33"/>
        <v>12865</v>
      </c>
      <c r="L299" s="87">
        <f t="shared" si="33"/>
        <v>2138</v>
      </c>
      <c r="M299" s="87">
        <f t="shared" si="33"/>
        <v>113</v>
      </c>
      <c r="N299" s="87">
        <f t="shared" si="33"/>
        <v>616</v>
      </c>
      <c r="O299" s="87">
        <f t="shared" si="33"/>
        <v>0</v>
      </c>
      <c r="P299" s="87">
        <f t="shared" si="33"/>
        <v>21362</v>
      </c>
      <c r="Q299" s="87">
        <f t="shared" si="33"/>
        <v>63539</v>
      </c>
      <c r="R299" s="87">
        <f t="shared" si="33"/>
        <v>175</v>
      </c>
      <c r="S299" s="87">
        <f t="shared" si="33"/>
        <v>102</v>
      </c>
      <c r="T299" s="87">
        <f t="shared" si="33"/>
        <v>104719</v>
      </c>
      <c r="U299" s="87">
        <f t="shared" si="33"/>
        <v>317692</v>
      </c>
    </row>
    <row r="302" spans="1:21" x14ac:dyDescent="0.2">
      <c r="B302" s="9" t="s">
        <v>98</v>
      </c>
    </row>
    <row r="303" spans="1:21" x14ac:dyDescent="0.2">
      <c r="C303" t="s">
        <v>77</v>
      </c>
      <c r="D303" t="s">
        <v>65</v>
      </c>
      <c r="E303" t="s">
        <v>66</v>
      </c>
      <c r="F303" t="s">
        <v>68</v>
      </c>
      <c r="G303" t="s">
        <v>69</v>
      </c>
      <c r="H303" t="s">
        <v>70</v>
      </c>
      <c r="I303" t="s">
        <v>72</v>
      </c>
      <c r="J303" t="s">
        <v>176</v>
      </c>
      <c r="K303" s="9" t="s">
        <v>1</v>
      </c>
      <c r="L303" s="85" t="s">
        <v>177</v>
      </c>
      <c r="M303" t="s">
        <v>73</v>
      </c>
      <c r="N303" t="s">
        <v>74</v>
      </c>
      <c r="O303" t="s">
        <v>75</v>
      </c>
      <c r="P303" t="s">
        <v>76</v>
      </c>
      <c r="Q303" s="9" t="s">
        <v>79</v>
      </c>
      <c r="R303" s="85" t="s">
        <v>67</v>
      </c>
      <c r="S303" s="85" t="s">
        <v>71</v>
      </c>
      <c r="T303" s="9" t="s">
        <v>78</v>
      </c>
      <c r="U303" s="9" t="s">
        <v>95</v>
      </c>
    </row>
    <row r="304" spans="1:21" x14ac:dyDescent="0.2">
      <c r="B304" s="9">
        <v>2000</v>
      </c>
      <c r="C304" s="1">
        <f t="shared" ref="C304:U304" si="34">C7+C28+C112+C134</f>
        <v>0</v>
      </c>
      <c r="D304" s="1">
        <f t="shared" si="34"/>
        <v>73</v>
      </c>
      <c r="E304" s="1">
        <f t="shared" si="34"/>
        <v>0</v>
      </c>
      <c r="F304" s="1">
        <f t="shared" si="34"/>
        <v>4046</v>
      </c>
      <c r="G304" s="1">
        <f t="shared" si="34"/>
        <v>0</v>
      </c>
      <c r="H304" s="1">
        <f t="shared" si="34"/>
        <v>0</v>
      </c>
      <c r="I304" s="1">
        <f t="shared" si="34"/>
        <v>0</v>
      </c>
      <c r="J304" s="1">
        <f t="shared" si="34"/>
        <v>2349</v>
      </c>
      <c r="K304" s="1">
        <f t="shared" si="34"/>
        <v>1738</v>
      </c>
      <c r="L304" s="1">
        <f t="shared" si="34"/>
        <v>1023</v>
      </c>
      <c r="M304" s="1">
        <f t="shared" si="34"/>
        <v>0</v>
      </c>
      <c r="N304" s="1">
        <f t="shared" si="34"/>
        <v>0</v>
      </c>
      <c r="O304" s="1">
        <f t="shared" si="34"/>
        <v>0</v>
      </c>
      <c r="P304" s="1">
        <f t="shared" si="34"/>
        <v>7723</v>
      </c>
      <c r="Q304" s="1">
        <f t="shared" si="34"/>
        <v>16952</v>
      </c>
      <c r="R304" s="1">
        <f t="shared" si="34"/>
        <v>0</v>
      </c>
      <c r="S304" s="1">
        <f t="shared" si="34"/>
        <v>0</v>
      </c>
      <c r="T304" s="1">
        <f t="shared" si="34"/>
        <v>28592</v>
      </c>
      <c r="U304" s="1">
        <f t="shared" si="34"/>
        <v>70323</v>
      </c>
    </row>
    <row r="305" spans="2:21" x14ac:dyDescent="0.2">
      <c r="B305" s="9">
        <v>2001</v>
      </c>
      <c r="C305" s="1">
        <f t="shared" ref="C305:U305" si="35">C8+C29+C113+C135</f>
        <v>0</v>
      </c>
      <c r="D305" s="1">
        <f t="shared" si="35"/>
        <v>73</v>
      </c>
      <c r="E305" s="1">
        <f t="shared" si="35"/>
        <v>0</v>
      </c>
      <c r="F305" s="1">
        <f t="shared" si="35"/>
        <v>4091</v>
      </c>
      <c r="G305" s="1">
        <f t="shared" si="35"/>
        <v>0</v>
      </c>
      <c r="H305" s="1">
        <f t="shared" si="35"/>
        <v>0</v>
      </c>
      <c r="I305" s="1">
        <f t="shared" si="35"/>
        <v>0</v>
      </c>
      <c r="J305" s="1">
        <f t="shared" si="35"/>
        <v>2349</v>
      </c>
      <c r="K305" s="1">
        <f t="shared" si="35"/>
        <v>1937</v>
      </c>
      <c r="L305" s="1">
        <f t="shared" si="35"/>
        <v>1023</v>
      </c>
      <c r="M305" s="1">
        <f t="shared" si="35"/>
        <v>0</v>
      </c>
      <c r="N305" s="1">
        <f t="shared" si="35"/>
        <v>0</v>
      </c>
      <c r="O305" s="1">
        <f t="shared" si="35"/>
        <v>0</v>
      </c>
      <c r="P305" s="1">
        <f t="shared" si="35"/>
        <v>7723</v>
      </c>
      <c r="Q305" s="1">
        <f t="shared" si="35"/>
        <v>17196</v>
      </c>
      <c r="R305" s="1">
        <f t="shared" si="35"/>
        <v>0</v>
      </c>
      <c r="S305" s="1">
        <f t="shared" si="35"/>
        <v>0</v>
      </c>
      <c r="T305" s="1">
        <f t="shared" si="35"/>
        <v>30370</v>
      </c>
      <c r="U305" s="1">
        <f t="shared" si="35"/>
        <v>77135</v>
      </c>
    </row>
    <row r="306" spans="2:21" x14ac:dyDescent="0.2">
      <c r="B306" s="9">
        <v>2002</v>
      </c>
      <c r="C306" s="1">
        <f t="shared" ref="C306:U306" si="36">C9+C30+C114+C136</f>
        <v>0</v>
      </c>
      <c r="D306" s="1">
        <f t="shared" si="36"/>
        <v>73</v>
      </c>
      <c r="E306" s="1">
        <f t="shared" si="36"/>
        <v>0</v>
      </c>
      <c r="F306" s="1">
        <f t="shared" si="36"/>
        <v>4091</v>
      </c>
      <c r="G306" s="1">
        <f t="shared" si="36"/>
        <v>0</v>
      </c>
      <c r="H306" s="1">
        <f t="shared" si="36"/>
        <v>0</v>
      </c>
      <c r="I306" s="1">
        <f t="shared" si="36"/>
        <v>0</v>
      </c>
      <c r="J306" s="1">
        <f t="shared" si="36"/>
        <v>2349</v>
      </c>
      <c r="K306" s="1">
        <f t="shared" si="36"/>
        <v>1965</v>
      </c>
      <c r="L306" s="1">
        <f t="shared" si="36"/>
        <v>1023</v>
      </c>
      <c r="M306" s="1">
        <f t="shared" si="36"/>
        <v>0</v>
      </c>
      <c r="N306" s="1">
        <f t="shared" si="36"/>
        <v>0</v>
      </c>
      <c r="O306" s="1">
        <f t="shared" si="36"/>
        <v>0</v>
      </c>
      <c r="P306" s="1">
        <f t="shared" si="36"/>
        <v>7723</v>
      </c>
      <c r="Q306" s="1">
        <f t="shared" si="36"/>
        <v>17224</v>
      </c>
      <c r="R306" s="1">
        <f t="shared" si="36"/>
        <v>0</v>
      </c>
      <c r="S306" s="1">
        <f t="shared" si="36"/>
        <v>0</v>
      </c>
      <c r="T306" s="1">
        <f t="shared" si="36"/>
        <v>31958</v>
      </c>
      <c r="U306" s="1">
        <f t="shared" si="36"/>
        <v>87558</v>
      </c>
    </row>
    <row r="307" spans="2:21" x14ac:dyDescent="0.2">
      <c r="B307" s="9">
        <v>2003</v>
      </c>
      <c r="C307" s="1">
        <f t="shared" ref="C307:U307" si="37">C10+C31+C115+C137</f>
        <v>0</v>
      </c>
      <c r="D307" s="1">
        <f t="shared" si="37"/>
        <v>73</v>
      </c>
      <c r="E307" s="1">
        <f t="shared" si="37"/>
        <v>0</v>
      </c>
      <c r="F307" s="1">
        <f t="shared" si="37"/>
        <v>4927</v>
      </c>
      <c r="G307" s="1">
        <f t="shared" si="37"/>
        <v>0</v>
      </c>
      <c r="H307" s="1">
        <f t="shared" si="37"/>
        <v>0</v>
      </c>
      <c r="I307" s="1">
        <f t="shared" si="37"/>
        <v>0</v>
      </c>
      <c r="J307" s="1">
        <f t="shared" si="37"/>
        <v>2707</v>
      </c>
      <c r="K307" s="1">
        <f t="shared" si="37"/>
        <v>1965</v>
      </c>
      <c r="L307" s="1">
        <f t="shared" si="37"/>
        <v>1824</v>
      </c>
      <c r="M307" s="1">
        <f t="shared" si="37"/>
        <v>0</v>
      </c>
      <c r="N307" s="1">
        <f t="shared" si="37"/>
        <v>165</v>
      </c>
      <c r="O307" s="1">
        <f t="shared" si="37"/>
        <v>0</v>
      </c>
      <c r="P307" s="1">
        <f t="shared" si="37"/>
        <v>9953</v>
      </c>
      <c r="Q307" s="1">
        <f t="shared" si="37"/>
        <v>21614</v>
      </c>
      <c r="R307" s="1">
        <f t="shared" si="37"/>
        <v>0</v>
      </c>
      <c r="S307" s="1">
        <f t="shared" si="37"/>
        <v>0</v>
      </c>
      <c r="T307" s="1">
        <f t="shared" si="37"/>
        <v>38336</v>
      </c>
      <c r="U307" s="1">
        <f t="shared" si="37"/>
        <v>101478</v>
      </c>
    </row>
    <row r="308" spans="2:21" x14ac:dyDescent="0.2">
      <c r="B308" s="9">
        <v>2004</v>
      </c>
      <c r="C308" s="1">
        <f t="shared" ref="C308:U308" si="38">C11+C32+C116+C138</f>
        <v>0</v>
      </c>
      <c r="D308" s="1">
        <f t="shared" si="38"/>
        <v>73</v>
      </c>
      <c r="E308" s="1">
        <f t="shared" si="38"/>
        <v>0</v>
      </c>
      <c r="F308" s="1">
        <f t="shared" si="38"/>
        <v>7135</v>
      </c>
      <c r="G308" s="1">
        <f t="shared" si="38"/>
        <v>0</v>
      </c>
      <c r="H308" s="1">
        <f t="shared" si="38"/>
        <v>0</v>
      </c>
      <c r="I308" s="1">
        <f t="shared" si="38"/>
        <v>0</v>
      </c>
      <c r="J308" s="1">
        <f t="shared" si="38"/>
        <v>3281</v>
      </c>
      <c r="K308" s="1">
        <f t="shared" si="38"/>
        <v>2666</v>
      </c>
      <c r="L308" s="1">
        <f t="shared" si="38"/>
        <v>2066</v>
      </c>
      <c r="M308" s="1">
        <f t="shared" si="38"/>
        <v>0</v>
      </c>
      <c r="N308" s="1">
        <f t="shared" si="38"/>
        <v>165</v>
      </c>
      <c r="O308" s="1">
        <f t="shared" si="38"/>
        <v>0</v>
      </c>
      <c r="P308" s="1">
        <f t="shared" si="38"/>
        <v>10455</v>
      </c>
      <c r="Q308" s="1">
        <f t="shared" si="38"/>
        <v>25841</v>
      </c>
      <c r="R308" s="1">
        <f t="shared" si="38"/>
        <v>0</v>
      </c>
      <c r="S308" s="1">
        <f t="shared" si="38"/>
        <v>0</v>
      </c>
      <c r="T308" s="1">
        <f t="shared" si="38"/>
        <v>46739</v>
      </c>
      <c r="U308" s="1">
        <f t="shared" si="38"/>
        <v>116615</v>
      </c>
    </row>
    <row r="309" spans="2:21" x14ac:dyDescent="0.2">
      <c r="B309" s="9">
        <v>2005</v>
      </c>
      <c r="C309" s="1">
        <f t="shared" ref="C309:U309" si="39">C12+C33+C117+C139</f>
        <v>0</v>
      </c>
      <c r="D309" s="1">
        <f t="shared" si="39"/>
        <v>73</v>
      </c>
      <c r="E309" s="1">
        <f t="shared" si="39"/>
        <v>0</v>
      </c>
      <c r="F309" s="1">
        <f t="shared" si="39"/>
        <v>7679</v>
      </c>
      <c r="G309" s="1">
        <f t="shared" si="39"/>
        <v>0</v>
      </c>
      <c r="H309" s="1">
        <f t="shared" si="39"/>
        <v>0</v>
      </c>
      <c r="I309" s="1">
        <f t="shared" si="39"/>
        <v>0</v>
      </c>
      <c r="J309" s="1">
        <f t="shared" si="39"/>
        <v>3641</v>
      </c>
      <c r="K309" s="1">
        <f t="shared" si="39"/>
        <v>3024</v>
      </c>
      <c r="L309" s="1">
        <f t="shared" si="39"/>
        <v>1568</v>
      </c>
      <c r="M309" s="1">
        <f t="shared" si="39"/>
        <v>0</v>
      </c>
      <c r="N309" s="1">
        <f t="shared" si="39"/>
        <v>165</v>
      </c>
      <c r="O309" s="1">
        <f t="shared" si="39"/>
        <v>0</v>
      </c>
      <c r="P309" s="1">
        <f t="shared" si="39"/>
        <v>10455</v>
      </c>
      <c r="Q309" s="1">
        <f t="shared" si="39"/>
        <v>26605</v>
      </c>
      <c r="R309" s="1">
        <f t="shared" si="39"/>
        <v>0</v>
      </c>
      <c r="S309" s="1">
        <f t="shared" si="39"/>
        <v>0</v>
      </c>
      <c r="T309" s="1">
        <f t="shared" si="39"/>
        <v>47286</v>
      </c>
      <c r="U309" s="1">
        <f t="shared" si="39"/>
        <v>122826</v>
      </c>
    </row>
    <row r="310" spans="2:21" x14ac:dyDescent="0.2">
      <c r="B310" s="9">
        <v>2006</v>
      </c>
      <c r="C310" s="1">
        <f t="shared" ref="C310:U310" si="40">C13+C34+C118+C140</f>
        <v>0</v>
      </c>
      <c r="D310" s="1">
        <f t="shared" si="40"/>
        <v>73</v>
      </c>
      <c r="E310" s="1">
        <f t="shared" si="40"/>
        <v>0</v>
      </c>
      <c r="F310" s="1">
        <f t="shared" si="40"/>
        <v>7679</v>
      </c>
      <c r="G310" s="1">
        <f t="shared" si="40"/>
        <v>0</v>
      </c>
      <c r="H310" s="1">
        <f t="shared" si="40"/>
        <v>0</v>
      </c>
      <c r="I310" s="1">
        <f t="shared" si="40"/>
        <v>0</v>
      </c>
      <c r="J310" s="1">
        <f t="shared" si="40"/>
        <v>3641</v>
      </c>
      <c r="K310" s="1">
        <f t="shared" si="40"/>
        <v>3226</v>
      </c>
      <c r="L310" s="1">
        <f t="shared" si="40"/>
        <v>1688</v>
      </c>
      <c r="M310" s="1">
        <f t="shared" si="40"/>
        <v>0</v>
      </c>
      <c r="N310" s="1">
        <f t="shared" si="40"/>
        <v>165</v>
      </c>
      <c r="O310" s="1">
        <f t="shared" si="40"/>
        <v>0</v>
      </c>
      <c r="P310" s="1">
        <f t="shared" si="40"/>
        <v>10455</v>
      </c>
      <c r="Q310" s="1">
        <f t="shared" si="40"/>
        <v>26927</v>
      </c>
      <c r="R310" s="1">
        <f t="shared" si="40"/>
        <v>0</v>
      </c>
      <c r="S310" s="1">
        <f t="shared" si="40"/>
        <v>0</v>
      </c>
      <c r="T310" s="1">
        <f t="shared" si="40"/>
        <v>47187</v>
      </c>
      <c r="U310" s="1">
        <f t="shared" si="40"/>
        <v>128901</v>
      </c>
    </row>
    <row r="311" spans="2:21" x14ac:dyDescent="0.2">
      <c r="B311" s="9">
        <v>2007</v>
      </c>
      <c r="C311" s="1">
        <f t="shared" ref="C311:U311" si="41">C14+C35+C119+C141</f>
        <v>0</v>
      </c>
      <c r="D311" s="1">
        <f t="shared" si="41"/>
        <v>73</v>
      </c>
      <c r="E311" s="1">
        <f t="shared" si="41"/>
        <v>0</v>
      </c>
      <c r="F311" s="1">
        <f t="shared" si="41"/>
        <v>8043</v>
      </c>
      <c r="G311" s="1">
        <f t="shared" si="41"/>
        <v>0</v>
      </c>
      <c r="H311" s="1">
        <f t="shared" si="41"/>
        <v>0</v>
      </c>
      <c r="I311" s="1">
        <f t="shared" si="41"/>
        <v>0</v>
      </c>
      <c r="J311" s="1">
        <f t="shared" si="41"/>
        <v>4103</v>
      </c>
      <c r="K311" s="1">
        <f t="shared" si="41"/>
        <v>3858</v>
      </c>
      <c r="L311" s="1">
        <f t="shared" si="41"/>
        <v>2386</v>
      </c>
      <c r="M311" s="1">
        <f t="shared" si="41"/>
        <v>0</v>
      </c>
      <c r="N311" s="1">
        <f t="shared" si="41"/>
        <v>165</v>
      </c>
      <c r="O311" s="1">
        <f t="shared" si="41"/>
        <v>0</v>
      </c>
      <c r="P311" s="1">
        <f t="shared" si="41"/>
        <v>12318</v>
      </c>
      <c r="Q311" s="1">
        <f t="shared" si="41"/>
        <v>30946</v>
      </c>
      <c r="R311" s="1">
        <f t="shared" si="41"/>
        <v>0</v>
      </c>
      <c r="S311" s="1">
        <f t="shared" si="41"/>
        <v>0</v>
      </c>
      <c r="T311" s="1">
        <f t="shared" si="41"/>
        <v>50881</v>
      </c>
      <c r="U311" s="1">
        <f t="shared" si="41"/>
        <v>139421</v>
      </c>
    </row>
    <row r="312" spans="2:21" x14ac:dyDescent="0.2">
      <c r="B312" s="9">
        <v>2008</v>
      </c>
      <c r="C312" s="1">
        <f t="shared" ref="C312:U312" si="42">C15+C36+C120+C142</f>
        <v>0</v>
      </c>
      <c r="D312" s="1">
        <f t="shared" si="42"/>
        <v>73</v>
      </c>
      <c r="E312" s="1">
        <f t="shared" si="42"/>
        <v>0</v>
      </c>
      <c r="F312" s="1">
        <f t="shared" si="42"/>
        <v>8043</v>
      </c>
      <c r="G312" s="1">
        <f t="shared" si="42"/>
        <v>0</v>
      </c>
      <c r="H312" s="1">
        <f t="shared" si="42"/>
        <v>0</v>
      </c>
      <c r="I312" s="1">
        <f t="shared" si="42"/>
        <v>0</v>
      </c>
      <c r="J312" s="1">
        <f t="shared" si="42"/>
        <v>4103</v>
      </c>
      <c r="K312" s="1">
        <f t="shared" si="42"/>
        <v>4186</v>
      </c>
      <c r="L312" s="1">
        <f t="shared" si="42"/>
        <v>2386</v>
      </c>
      <c r="M312" s="1">
        <f t="shared" si="42"/>
        <v>0</v>
      </c>
      <c r="N312" s="1">
        <f t="shared" si="42"/>
        <v>351</v>
      </c>
      <c r="O312" s="1">
        <f t="shared" si="42"/>
        <v>0</v>
      </c>
      <c r="P312" s="1">
        <f t="shared" si="42"/>
        <v>12318</v>
      </c>
      <c r="Q312" s="1">
        <f t="shared" si="42"/>
        <v>31460</v>
      </c>
      <c r="R312" s="1">
        <f t="shared" si="42"/>
        <v>0</v>
      </c>
      <c r="S312" s="1">
        <f t="shared" si="42"/>
        <v>0</v>
      </c>
      <c r="T312" s="1">
        <f t="shared" si="42"/>
        <v>54195</v>
      </c>
      <c r="U312" s="1">
        <f t="shared" si="42"/>
        <v>147675</v>
      </c>
    </row>
    <row r="313" spans="2:21" x14ac:dyDescent="0.2">
      <c r="B313" s="9">
        <v>2009</v>
      </c>
      <c r="C313" s="1">
        <f t="shared" ref="C313:U313" si="43">C16+C37+C121+C143</f>
        <v>0</v>
      </c>
      <c r="D313" s="1">
        <f t="shared" si="43"/>
        <v>73</v>
      </c>
      <c r="E313" s="1">
        <f t="shared" si="43"/>
        <v>0</v>
      </c>
      <c r="F313" s="1">
        <f t="shared" si="43"/>
        <v>9104</v>
      </c>
      <c r="G313" s="1">
        <f t="shared" si="43"/>
        <v>0</v>
      </c>
      <c r="H313" s="1">
        <f t="shared" si="43"/>
        <v>0</v>
      </c>
      <c r="I313" s="1">
        <f t="shared" si="43"/>
        <v>0</v>
      </c>
      <c r="J313" s="1">
        <f t="shared" si="43"/>
        <v>4103</v>
      </c>
      <c r="K313" s="1">
        <f t="shared" si="43"/>
        <v>4308</v>
      </c>
      <c r="L313" s="1">
        <f t="shared" si="43"/>
        <v>2386</v>
      </c>
      <c r="M313" s="1">
        <f t="shared" si="43"/>
        <v>0</v>
      </c>
      <c r="N313" s="1">
        <f t="shared" si="43"/>
        <v>351</v>
      </c>
      <c r="O313" s="1">
        <f t="shared" si="43"/>
        <v>0</v>
      </c>
      <c r="P313" s="1">
        <f t="shared" si="43"/>
        <v>12723</v>
      </c>
      <c r="Q313" s="1">
        <f t="shared" si="43"/>
        <v>33048</v>
      </c>
      <c r="R313" s="1">
        <f t="shared" si="43"/>
        <v>0</v>
      </c>
      <c r="S313" s="1">
        <f t="shared" si="43"/>
        <v>0</v>
      </c>
      <c r="T313" s="1">
        <f t="shared" si="43"/>
        <v>55152</v>
      </c>
      <c r="U313" s="1">
        <f t="shared" si="43"/>
        <v>150272</v>
      </c>
    </row>
    <row r="314" spans="2:21" x14ac:dyDescent="0.2">
      <c r="B314" s="9">
        <v>2010</v>
      </c>
      <c r="C314" s="1">
        <f t="shared" ref="C314:U314" si="44">C17+C38+C122+C144</f>
        <v>0</v>
      </c>
      <c r="D314" s="1">
        <f t="shared" si="44"/>
        <v>73</v>
      </c>
      <c r="E314" s="1">
        <f t="shared" si="44"/>
        <v>0</v>
      </c>
      <c r="F314" s="1">
        <f t="shared" si="44"/>
        <v>8779</v>
      </c>
      <c r="G314" s="1">
        <f t="shared" si="44"/>
        <v>0</v>
      </c>
      <c r="H314" s="1">
        <f t="shared" si="44"/>
        <v>0</v>
      </c>
      <c r="I314" s="1">
        <f t="shared" si="44"/>
        <v>0</v>
      </c>
      <c r="J314" s="1">
        <f t="shared" si="44"/>
        <v>4103</v>
      </c>
      <c r="K314" s="1">
        <f t="shared" si="44"/>
        <v>4520</v>
      </c>
      <c r="L314" s="1">
        <f t="shared" si="44"/>
        <v>2386</v>
      </c>
      <c r="M314" s="1">
        <f t="shared" si="44"/>
        <v>0</v>
      </c>
      <c r="N314" s="1">
        <f t="shared" si="44"/>
        <v>351</v>
      </c>
      <c r="O314" s="1">
        <f t="shared" si="44"/>
        <v>0</v>
      </c>
      <c r="P314" s="1">
        <f t="shared" si="44"/>
        <v>12723</v>
      </c>
      <c r="Q314" s="1">
        <f t="shared" si="44"/>
        <v>32935</v>
      </c>
      <c r="R314" s="1">
        <f t="shared" si="44"/>
        <v>0</v>
      </c>
      <c r="S314" s="1">
        <f t="shared" si="44"/>
        <v>0</v>
      </c>
      <c r="T314" s="1">
        <f t="shared" si="44"/>
        <v>54541</v>
      </c>
      <c r="U314" s="1">
        <f t="shared" si="44"/>
        <v>151518</v>
      </c>
    </row>
    <row r="315" spans="2:21" x14ac:dyDescent="0.2">
      <c r="B315" s="9">
        <v>2011</v>
      </c>
      <c r="C315" s="1">
        <f t="shared" ref="C315:U315" si="45">C18+C39+C123+C145</f>
        <v>82</v>
      </c>
      <c r="D315" s="1">
        <f t="shared" si="45"/>
        <v>73</v>
      </c>
      <c r="E315" s="1">
        <f t="shared" si="45"/>
        <v>0</v>
      </c>
      <c r="F315" s="1">
        <f t="shared" si="45"/>
        <v>8779</v>
      </c>
      <c r="G315" s="1">
        <f t="shared" si="45"/>
        <v>0</v>
      </c>
      <c r="H315" s="1">
        <f t="shared" si="45"/>
        <v>0</v>
      </c>
      <c r="I315" s="1">
        <f t="shared" si="45"/>
        <v>0</v>
      </c>
      <c r="J315" s="1">
        <f t="shared" si="45"/>
        <v>4103</v>
      </c>
      <c r="K315" s="1">
        <f t="shared" si="45"/>
        <v>4690</v>
      </c>
      <c r="L315" s="1">
        <f t="shared" si="45"/>
        <v>2386</v>
      </c>
      <c r="M315" s="1">
        <f t="shared" si="45"/>
        <v>0</v>
      </c>
      <c r="N315" s="1">
        <f t="shared" si="45"/>
        <v>351</v>
      </c>
      <c r="O315" s="1">
        <f t="shared" si="45"/>
        <v>0</v>
      </c>
      <c r="P315" s="1">
        <f t="shared" si="45"/>
        <v>13203</v>
      </c>
      <c r="Q315" s="1">
        <f t="shared" si="45"/>
        <v>33667</v>
      </c>
      <c r="R315" s="1">
        <f t="shared" si="45"/>
        <v>0</v>
      </c>
      <c r="S315" s="1">
        <f t="shared" si="45"/>
        <v>0</v>
      </c>
      <c r="T315" s="1">
        <f t="shared" si="45"/>
        <v>55636</v>
      </c>
      <c r="U315" s="1">
        <f t="shared" si="45"/>
        <v>155167</v>
      </c>
    </row>
    <row r="316" spans="2:21" x14ac:dyDescent="0.2">
      <c r="B316" s="9">
        <v>2012</v>
      </c>
      <c r="C316" s="1">
        <f t="shared" ref="C316:U316" si="46">C19+C40+C124+C146</f>
        <v>82</v>
      </c>
      <c r="D316" s="1">
        <f t="shared" si="46"/>
        <v>73</v>
      </c>
      <c r="E316" s="1">
        <f t="shared" si="46"/>
        <v>0</v>
      </c>
      <c r="F316" s="1">
        <f t="shared" si="46"/>
        <v>8814</v>
      </c>
      <c r="G316" s="1">
        <f t="shared" si="46"/>
        <v>0</v>
      </c>
      <c r="H316" s="1">
        <f t="shared" si="46"/>
        <v>0</v>
      </c>
      <c r="I316" s="1">
        <f t="shared" si="46"/>
        <v>0</v>
      </c>
      <c r="J316" s="1">
        <f t="shared" si="46"/>
        <v>5199</v>
      </c>
      <c r="K316" s="1">
        <f t="shared" si="46"/>
        <v>4655</v>
      </c>
      <c r="L316" s="1">
        <f t="shared" si="46"/>
        <v>2022</v>
      </c>
      <c r="M316" s="1">
        <f t="shared" si="46"/>
        <v>0</v>
      </c>
      <c r="N316" s="1">
        <f t="shared" si="46"/>
        <v>351</v>
      </c>
      <c r="O316" s="1">
        <f t="shared" si="46"/>
        <v>0</v>
      </c>
      <c r="P316" s="1">
        <f t="shared" si="46"/>
        <v>13323</v>
      </c>
      <c r="Q316" s="1">
        <f t="shared" si="46"/>
        <v>34519</v>
      </c>
      <c r="R316" s="1">
        <f t="shared" si="46"/>
        <v>0</v>
      </c>
      <c r="S316" s="1">
        <f t="shared" si="46"/>
        <v>0</v>
      </c>
      <c r="T316" s="1">
        <f t="shared" si="46"/>
        <v>55632</v>
      </c>
      <c r="U316" s="1">
        <f t="shared" si="46"/>
        <v>157253</v>
      </c>
    </row>
    <row r="317" spans="2:21" x14ac:dyDescent="0.2">
      <c r="B317" s="9">
        <v>2013</v>
      </c>
      <c r="C317" s="1">
        <f t="shared" ref="C317:J320" si="47">C20+C41+C125+C147</f>
        <v>82</v>
      </c>
      <c r="D317" s="1">
        <f t="shared" si="47"/>
        <v>73</v>
      </c>
      <c r="E317" s="1">
        <f t="shared" si="47"/>
        <v>22</v>
      </c>
      <c r="F317" s="1">
        <f t="shared" si="47"/>
        <v>8870</v>
      </c>
      <c r="G317" s="1">
        <f t="shared" si="47"/>
        <v>0</v>
      </c>
      <c r="H317" s="1">
        <f t="shared" si="47"/>
        <v>0</v>
      </c>
      <c r="I317" s="1">
        <f t="shared" si="47"/>
        <v>0</v>
      </c>
      <c r="J317" s="1">
        <f t="shared" si="47"/>
        <v>5411</v>
      </c>
      <c r="K317" s="1">
        <f t="shared" ref="K317:U317" si="48">K20+K41+K125+K147</f>
        <v>4344</v>
      </c>
      <c r="L317" s="1">
        <f t="shared" si="48"/>
        <v>2386</v>
      </c>
      <c r="M317" s="1">
        <f t="shared" si="48"/>
        <v>0</v>
      </c>
      <c r="N317" s="1">
        <f t="shared" si="48"/>
        <v>351</v>
      </c>
      <c r="O317" s="1">
        <f t="shared" si="48"/>
        <v>0</v>
      </c>
      <c r="P317" s="1">
        <f t="shared" si="48"/>
        <v>14106</v>
      </c>
      <c r="Q317" s="1">
        <f t="shared" si="48"/>
        <v>35645</v>
      </c>
      <c r="R317" s="1">
        <f t="shared" si="48"/>
        <v>0</v>
      </c>
      <c r="S317" s="1">
        <f t="shared" si="48"/>
        <v>0</v>
      </c>
      <c r="T317" s="1">
        <f t="shared" si="48"/>
        <v>57408</v>
      </c>
      <c r="U317" s="1">
        <f t="shared" si="48"/>
        <v>161446</v>
      </c>
    </row>
    <row r="318" spans="2:21" x14ac:dyDescent="0.2">
      <c r="B318" s="9">
        <v>2014</v>
      </c>
      <c r="C318" s="1">
        <f t="shared" si="47"/>
        <v>82</v>
      </c>
      <c r="D318" s="1">
        <f t="shared" si="47"/>
        <v>73</v>
      </c>
      <c r="E318" s="1">
        <f t="shared" si="47"/>
        <v>22</v>
      </c>
      <c r="F318" s="1">
        <f t="shared" si="47"/>
        <v>8859</v>
      </c>
      <c r="G318" s="1">
        <f t="shared" si="47"/>
        <v>0</v>
      </c>
      <c r="H318" s="1">
        <f t="shared" si="47"/>
        <v>0</v>
      </c>
      <c r="I318" s="1">
        <f t="shared" si="47"/>
        <v>0</v>
      </c>
      <c r="J318" s="1">
        <f t="shared" si="47"/>
        <v>5487</v>
      </c>
      <c r="K318" s="1">
        <f t="shared" ref="K318:U318" si="49">K21+K42+K126+K148</f>
        <v>4356</v>
      </c>
      <c r="L318" s="1">
        <f t="shared" si="49"/>
        <v>2386</v>
      </c>
      <c r="M318" s="1">
        <f t="shared" si="49"/>
        <v>0</v>
      </c>
      <c r="N318" s="1">
        <f t="shared" si="49"/>
        <v>351</v>
      </c>
      <c r="O318" s="1">
        <f t="shared" si="49"/>
        <v>0</v>
      </c>
      <c r="P318" s="1">
        <f t="shared" si="49"/>
        <v>14572</v>
      </c>
      <c r="Q318" s="1">
        <f t="shared" si="49"/>
        <v>36188</v>
      </c>
      <c r="R318" s="1">
        <f t="shared" si="49"/>
        <v>0</v>
      </c>
      <c r="S318" s="1">
        <f t="shared" si="49"/>
        <v>0</v>
      </c>
      <c r="T318" s="1">
        <f t="shared" si="49"/>
        <v>58462</v>
      </c>
      <c r="U318" s="1">
        <f t="shared" si="49"/>
        <v>161248</v>
      </c>
    </row>
    <row r="319" spans="2:21" x14ac:dyDescent="0.2">
      <c r="B319" s="9">
        <v>2015</v>
      </c>
      <c r="C319" s="1">
        <f t="shared" si="47"/>
        <v>82</v>
      </c>
      <c r="D319" s="1">
        <f t="shared" si="47"/>
        <v>73</v>
      </c>
      <c r="E319" s="1">
        <f t="shared" si="47"/>
        <v>22</v>
      </c>
      <c r="F319" s="1">
        <f t="shared" si="47"/>
        <v>8859</v>
      </c>
      <c r="G319" s="1">
        <f t="shared" si="47"/>
        <v>0</v>
      </c>
      <c r="H319" s="1">
        <f t="shared" si="47"/>
        <v>0</v>
      </c>
      <c r="I319" s="1">
        <f t="shared" si="47"/>
        <v>0</v>
      </c>
      <c r="J319" s="1">
        <f t="shared" si="47"/>
        <v>5487</v>
      </c>
      <c r="K319" s="1">
        <f t="shared" ref="K319:U319" si="50">K22+K43+K127+K149</f>
        <v>4364</v>
      </c>
      <c r="L319" s="1">
        <f t="shared" si="50"/>
        <v>1959</v>
      </c>
      <c r="M319" s="1">
        <f t="shared" si="50"/>
        <v>0</v>
      </c>
      <c r="N319" s="1">
        <f t="shared" si="50"/>
        <v>351</v>
      </c>
      <c r="O319" s="1">
        <f t="shared" si="50"/>
        <v>0</v>
      </c>
      <c r="P319" s="1">
        <f t="shared" si="50"/>
        <v>14572</v>
      </c>
      <c r="Q319" s="1">
        <f t="shared" si="50"/>
        <v>35769</v>
      </c>
      <c r="R319" s="1">
        <f t="shared" si="50"/>
        <v>0</v>
      </c>
      <c r="S319" s="1">
        <f t="shared" si="50"/>
        <v>0</v>
      </c>
      <c r="T319" s="1">
        <f t="shared" si="50"/>
        <v>57839</v>
      </c>
      <c r="U319" s="1">
        <f t="shared" si="50"/>
        <v>160900</v>
      </c>
    </row>
    <row r="320" spans="2:21" x14ac:dyDescent="0.2">
      <c r="B320" s="9">
        <v>2016</v>
      </c>
      <c r="C320" s="1">
        <f t="shared" si="47"/>
        <v>82</v>
      </c>
      <c r="D320" s="1">
        <f t="shared" si="47"/>
        <v>73</v>
      </c>
      <c r="E320" s="1">
        <f t="shared" si="47"/>
        <v>22</v>
      </c>
      <c r="F320" s="1">
        <f t="shared" si="47"/>
        <v>9661</v>
      </c>
      <c r="G320" s="1">
        <f t="shared" si="47"/>
        <v>0</v>
      </c>
      <c r="H320" s="1">
        <f t="shared" si="47"/>
        <v>0</v>
      </c>
      <c r="I320" s="1">
        <f t="shared" si="47"/>
        <v>0</v>
      </c>
      <c r="J320" s="1">
        <f t="shared" si="47"/>
        <v>5560</v>
      </c>
      <c r="K320" s="1">
        <f t="shared" ref="K320:U320" si="51">K23+K44+K128+K150</f>
        <v>5303</v>
      </c>
      <c r="L320" s="1">
        <f t="shared" si="51"/>
        <v>1978</v>
      </c>
      <c r="M320" s="1">
        <f t="shared" si="51"/>
        <v>0</v>
      </c>
      <c r="N320" s="1">
        <f t="shared" si="51"/>
        <v>351</v>
      </c>
      <c r="O320" s="1">
        <f t="shared" si="51"/>
        <v>0</v>
      </c>
      <c r="P320" s="1">
        <f t="shared" si="51"/>
        <v>15534</v>
      </c>
      <c r="Q320" s="1">
        <f t="shared" si="51"/>
        <v>38564</v>
      </c>
      <c r="R320" s="1">
        <f t="shared" si="51"/>
        <v>0</v>
      </c>
      <c r="S320" s="1">
        <f t="shared" si="51"/>
        <v>0</v>
      </c>
      <c r="T320" s="1">
        <f t="shared" si="51"/>
        <v>61166</v>
      </c>
      <c r="U320" s="1">
        <f t="shared" si="51"/>
        <v>168511</v>
      </c>
    </row>
    <row r="321" spans="2:21" x14ac:dyDescent="0.2">
      <c r="B321" s="9">
        <v>2017</v>
      </c>
      <c r="C321" s="1">
        <f>C24+C45+C129+C151</f>
        <v>82</v>
      </c>
      <c r="D321" s="1">
        <f t="shared" ref="D321:U321" si="52">D24+D45+D129+D151</f>
        <v>73</v>
      </c>
      <c r="E321" s="1">
        <f t="shared" si="52"/>
        <v>22</v>
      </c>
      <c r="F321" s="1">
        <f t="shared" si="52"/>
        <v>9661</v>
      </c>
      <c r="G321" s="1">
        <f t="shared" si="52"/>
        <v>0</v>
      </c>
      <c r="H321" s="1">
        <f t="shared" si="52"/>
        <v>0</v>
      </c>
      <c r="I321" s="1">
        <f t="shared" si="52"/>
        <v>0</v>
      </c>
      <c r="J321" s="1">
        <f t="shared" si="52"/>
        <v>5560</v>
      </c>
      <c r="K321" s="1">
        <f t="shared" si="52"/>
        <v>5417</v>
      </c>
      <c r="L321" s="1">
        <f t="shared" si="52"/>
        <v>2017</v>
      </c>
      <c r="M321" s="1">
        <f t="shared" si="52"/>
        <v>0</v>
      </c>
      <c r="N321" s="1">
        <f t="shared" si="52"/>
        <v>351</v>
      </c>
      <c r="O321" s="1">
        <f t="shared" si="52"/>
        <v>0</v>
      </c>
      <c r="P321" s="1">
        <f t="shared" si="52"/>
        <v>15815</v>
      </c>
      <c r="Q321" s="1">
        <f t="shared" si="52"/>
        <v>38998</v>
      </c>
      <c r="R321" s="1">
        <f t="shared" si="52"/>
        <v>0</v>
      </c>
      <c r="S321" s="1">
        <f t="shared" si="52"/>
        <v>0</v>
      </c>
      <c r="T321" s="1">
        <f t="shared" si="52"/>
        <v>61883</v>
      </c>
      <c r="U321" s="1">
        <f t="shared" si="52"/>
        <v>171227</v>
      </c>
    </row>
    <row r="324" spans="2:21" x14ac:dyDescent="0.2">
      <c r="B324" s="9" t="s">
        <v>99</v>
      </c>
    </row>
    <row r="325" spans="2:21" x14ac:dyDescent="0.2">
      <c r="C325" t="s">
        <v>77</v>
      </c>
      <c r="D325" t="s">
        <v>65</v>
      </c>
      <c r="E325" t="s">
        <v>66</v>
      </c>
      <c r="F325" t="s">
        <v>68</v>
      </c>
      <c r="G325" t="s">
        <v>69</v>
      </c>
      <c r="H325" t="s">
        <v>70</v>
      </c>
      <c r="I325" t="s">
        <v>72</v>
      </c>
      <c r="J325" t="s">
        <v>176</v>
      </c>
      <c r="K325" s="9" t="s">
        <v>1</v>
      </c>
      <c r="L325" s="85" t="s">
        <v>177</v>
      </c>
      <c r="M325" t="s">
        <v>73</v>
      </c>
      <c r="N325" t="s">
        <v>74</v>
      </c>
      <c r="O325" t="s">
        <v>75</v>
      </c>
      <c r="P325" t="s">
        <v>76</v>
      </c>
      <c r="Q325" s="9" t="s">
        <v>79</v>
      </c>
      <c r="R325" s="85" t="s">
        <v>67</v>
      </c>
      <c r="S325" s="85" t="s">
        <v>71</v>
      </c>
      <c r="T325" s="9" t="s">
        <v>78</v>
      </c>
      <c r="U325" s="9" t="s">
        <v>95</v>
      </c>
    </row>
    <row r="326" spans="2:21" x14ac:dyDescent="0.2">
      <c r="B326" s="9">
        <v>2000</v>
      </c>
      <c r="C326" s="32">
        <f t="shared" ref="C326:D343" si="53">C304/C282*100</f>
        <v>0</v>
      </c>
      <c r="D326" s="32">
        <f t="shared" si="53"/>
        <v>31.877729257641924</v>
      </c>
      <c r="E326" s="69" t="s">
        <v>24</v>
      </c>
      <c r="F326" s="32">
        <f t="shared" ref="F326:N326" si="54">F304/F282*100</f>
        <v>44.559471365638764</v>
      </c>
      <c r="G326" s="32">
        <f t="shared" si="54"/>
        <v>0</v>
      </c>
      <c r="H326" s="32">
        <f t="shared" si="54"/>
        <v>0</v>
      </c>
      <c r="I326" s="32">
        <f t="shared" si="54"/>
        <v>0</v>
      </c>
      <c r="J326" s="32">
        <f t="shared" si="54"/>
        <v>29.858904283716793</v>
      </c>
      <c r="K326" s="32">
        <f t="shared" si="54"/>
        <v>41.263057929724596</v>
      </c>
      <c r="L326" s="32">
        <f t="shared" si="54"/>
        <v>90.933333333333337</v>
      </c>
      <c r="M326" s="32">
        <f t="shared" si="54"/>
        <v>0</v>
      </c>
      <c r="N326" s="32">
        <f t="shared" si="54"/>
        <v>0</v>
      </c>
      <c r="O326" s="69" t="s">
        <v>24</v>
      </c>
      <c r="P326" s="32">
        <f t="shared" ref="P326:U335" si="55">P304/P282*100</f>
        <v>39.842137845645894</v>
      </c>
      <c r="Q326" s="32">
        <f t="shared" si="55"/>
        <v>39.686292871356663</v>
      </c>
      <c r="R326" s="32">
        <f t="shared" si="55"/>
        <v>0</v>
      </c>
      <c r="S326" s="32">
        <f t="shared" si="55"/>
        <v>0</v>
      </c>
      <c r="T326" s="32">
        <f t="shared" si="55"/>
        <v>42.515985130111524</v>
      </c>
      <c r="U326" s="32">
        <f t="shared" si="55"/>
        <v>38.006680070043451</v>
      </c>
    </row>
    <row r="327" spans="2:21" x14ac:dyDescent="0.2">
      <c r="B327" s="9">
        <v>2001</v>
      </c>
      <c r="C327" s="32">
        <f t="shared" si="53"/>
        <v>0</v>
      </c>
      <c r="D327" s="32">
        <f t="shared" si="53"/>
        <v>45.625</v>
      </c>
      <c r="E327" s="69" t="s">
        <v>24</v>
      </c>
      <c r="F327" s="32">
        <f t="shared" ref="F327:N327" si="56">F305/F283*100</f>
        <v>44.744613365416164</v>
      </c>
      <c r="G327" s="32">
        <f t="shared" si="56"/>
        <v>0</v>
      </c>
      <c r="H327" s="32">
        <f t="shared" si="56"/>
        <v>0</v>
      </c>
      <c r="I327" s="32">
        <f t="shared" si="56"/>
        <v>0</v>
      </c>
      <c r="J327" s="32">
        <f t="shared" si="56"/>
        <v>29.858904283716793</v>
      </c>
      <c r="K327" s="32">
        <f t="shared" si="56"/>
        <v>42.853982300884958</v>
      </c>
      <c r="L327" s="32">
        <f t="shared" si="56"/>
        <v>90.450928381962868</v>
      </c>
      <c r="M327" s="32">
        <f t="shared" si="56"/>
        <v>0</v>
      </c>
      <c r="N327" s="32">
        <f t="shared" si="56"/>
        <v>0</v>
      </c>
      <c r="O327" s="69" t="s">
        <v>24</v>
      </c>
      <c r="P327" s="32">
        <f t="shared" si="55"/>
        <v>39.230925530834092</v>
      </c>
      <c r="Q327" s="32">
        <f t="shared" si="55"/>
        <v>39.69070975187536</v>
      </c>
      <c r="R327" s="32">
        <f t="shared" si="55"/>
        <v>0</v>
      </c>
      <c r="S327" s="32">
        <f t="shared" si="55"/>
        <v>0</v>
      </c>
      <c r="T327" s="32">
        <f t="shared" si="55"/>
        <v>43.439703631656492</v>
      </c>
      <c r="U327" s="32">
        <f t="shared" si="55"/>
        <v>39.736549279812074</v>
      </c>
    </row>
    <row r="328" spans="2:21" x14ac:dyDescent="0.2">
      <c r="B328" s="9">
        <v>2002</v>
      </c>
      <c r="C328" s="32">
        <f t="shared" si="53"/>
        <v>0</v>
      </c>
      <c r="D328" s="32">
        <f t="shared" si="53"/>
        <v>45.625</v>
      </c>
      <c r="E328" s="69" t="s">
        <v>24</v>
      </c>
      <c r="F328" s="32">
        <f t="shared" ref="F328:N328" si="57">F306/F284*100</f>
        <v>42.446565677526458</v>
      </c>
      <c r="G328" s="32">
        <f t="shared" si="57"/>
        <v>0</v>
      </c>
      <c r="H328" s="32">
        <f t="shared" si="57"/>
        <v>0</v>
      </c>
      <c r="I328" s="32">
        <f t="shared" si="57"/>
        <v>0</v>
      </c>
      <c r="J328" s="32">
        <f t="shared" si="57"/>
        <v>29.858904283716793</v>
      </c>
      <c r="K328" s="32">
        <f t="shared" si="57"/>
        <v>43.234323432343238</v>
      </c>
      <c r="L328" s="32">
        <f t="shared" si="57"/>
        <v>90.450928381962868</v>
      </c>
      <c r="M328" s="32">
        <f t="shared" si="57"/>
        <v>0</v>
      </c>
      <c r="N328" s="32">
        <f t="shared" si="57"/>
        <v>0</v>
      </c>
      <c r="O328" s="69" t="s">
        <v>24</v>
      </c>
      <c r="P328" s="32">
        <f t="shared" si="55"/>
        <v>39.445324071709486</v>
      </c>
      <c r="Q328" s="32">
        <f t="shared" si="55"/>
        <v>39.360146252285197</v>
      </c>
      <c r="R328" s="32">
        <f t="shared" si="55"/>
        <v>0</v>
      </c>
      <c r="S328" s="32">
        <f t="shared" si="55"/>
        <v>0</v>
      </c>
      <c r="T328" s="32">
        <f t="shared" si="55"/>
        <v>43.873642591397704</v>
      </c>
      <c r="U328" s="32">
        <f t="shared" si="55"/>
        <v>42.301002956693139</v>
      </c>
    </row>
    <row r="329" spans="2:21" x14ac:dyDescent="0.2">
      <c r="B329" s="9">
        <v>2003</v>
      </c>
      <c r="C329" s="32">
        <f t="shared" si="53"/>
        <v>0</v>
      </c>
      <c r="D329" s="32">
        <f t="shared" si="53"/>
        <v>45.625</v>
      </c>
      <c r="E329" s="69" t="s">
        <v>24</v>
      </c>
      <c r="F329" s="32">
        <f t="shared" ref="F329:N329" si="58">F307/F285*100</f>
        <v>50.362874373913932</v>
      </c>
      <c r="G329" s="32">
        <f t="shared" si="58"/>
        <v>0</v>
      </c>
      <c r="H329" s="32">
        <f t="shared" si="58"/>
        <v>0</v>
      </c>
      <c r="I329" s="32">
        <f t="shared" si="58"/>
        <v>0</v>
      </c>
      <c r="J329" s="32">
        <f t="shared" si="58"/>
        <v>34.093198992443327</v>
      </c>
      <c r="K329" s="32">
        <f t="shared" si="58"/>
        <v>42.041078305519896</v>
      </c>
      <c r="L329" s="32">
        <f t="shared" si="58"/>
        <v>93.538461538461533</v>
      </c>
      <c r="M329" s="32">
        <f t="shared" si="58"/>
        <v>0</v>
      </c>
      <c r="N329" s="32">
        <f t="shared" si="58"/>
        <v>26.190476190476193</v>
      </c>
      <c r="O329" s="69" t="s">
        <v>24</v>
      </c>
      <c r="P329" s="32">
        <f t="shared" si="55"/>
        <v>49.362694043545105</v>
      </c>
      <c r="Q329" s="32">
        <f t="shared" si="55"/>
        <v>47.468868732567586</v>
      </c>
      <c r="R329" s="32">
        <f t="shared" si="55"/>
        <v>0</v>
      </c>
      <c r="S329" s="32">
        <f t="shared" si="55"/>
        <v>0</v>
      </c>
      <c r="T329" s="32">
        <f t="shared" si="55"/>
        <v>49.943329121015125</v>
      </c>
      <c r="U329" s="32">
        <f t="shared" si="55"/>
        <v>45.634342453186555</v>
      </c>
    </row>
    <row r="330" spans="2:21" x14ac:dyDescent="0.2">
      <c r="B330" s="9">
        <v>2004</v>
      </c>
      <c r="C330" s="32">
        <f t="shared" si="53"/>
        <v>0</v>
      </c>
      <c r="D330" s="32">
        <f t="shared" si="53"/>
        <v>45.625</v>
      </c>
      <c r="E330" s="69" t="s">
        <v>24</v>
      </c>
      <c r="F330" s="32">
        <f t="shared" ref="F330:N330" si="59">F308/F286*100</f>
        <v>59.413773003580651</v>
      </c>
      <c r="G330" s="32">
        <f t="shared" si="59"/>
        <v>0</v>
      </c>
      <c r="H330" s="32">
        <f t="shared" si="59"/>
        <v>0</v>
      </c>
      <c r="I330" s="32">
        <f t="shared" si="59"/>
        <v>0</v>
      </c>
      <c r="J330" s="32">
        <f t="shared" si="59"/>
        <v>35.967989475992105</v>
      </c>
      <c r="K330" s="32">
        <f t="shared" si="59"/>
        <v>42.724358974358971</v>
      </c>
      <c r="L330" s="32">
        <f t="shared" si="59"/>
        <v>72.415001752541187</v>
      </c>
      <c r="M330" s="32">
        <f t="shared" si="59"/>
        <v>0</v>
      </c>
      <c r="N330" s="32">
        <f t="shared" si="59"/>
        <v>26.190476190476193</v>
      </c>
      <c r="O330" s="69" t="s">
        <v>24</v>
      </c>
      <c r="P330" s="32">
        <f t="shared" si="55"/>
        <v>50.918034383675057</v>
      </c>
      <c r="Q330" s="32">
        <f t="shared" si="55"/>
        <v>49.859149494481748</v>
      </c>
      <c r="R330" s="32">
        <f t="shared" si="55"/>
        <v>0</v>
      </c>
      <c r="S330" s="32">
        <f t="shared" si="55"/>
        <v>0</v>
      </c>
      <c r="T330" s="32">
        <f t="shared" si="55"/>
        <v>52.971043236810786</v>
      </c>
      <c r="U330" s="32">
        <f t="shared" si="55"/>
        <v>48.205745088069577</v>
      </c>
    </row>
    <row r="331" spans="2:21" x14ac:dyDescent="0.2">
      <c r="B331" s="9">
        <v>2005</v>
      </c>
      <c r="C331" s="32">
        <f t="shared" si="53"/>
        <v>0</v>
      </c>
      <c r="D331" s="32">
        <f t="shared" si="53"/>
        <v>45.625</v>
      </c>
      <c r="E331" s="69" t="s">
        <v>24</v>
      </c>
      <c r="F331" s="32">
        <f t="shared" ref="F331:N331" si="60">F309/F287*100</f>
        <v>61.260470682090151</v>
      </c>
      <c r="G331" s="32">
        <f t="shared" si="60"/>
        <v>0</v>
      </c>
      <c r="H331" s="32">
        <f t="shared" si="60"/>
        <v>0</v>
      </c>
      <c r="I331" s="32">
        <f t="shared" si="60"/>
        <v>0</v>
      </c>
      <c r="J331" s="32">
        <f t="shared" si="60"/>
        <v>38.565829890901391</v>
      </c>
      <c r="K331" s="32">
        <f t="shared" si="60"/>
        <v>46.883720930232556</v>
      </c>
      <c r="L331" s="32">
        <f t="shared" si="60"/>
        <v>66.581740976645435</v>
      </c>
      <c r="M331" s="32">
        <f t="shared" si="60"/>
        <v>0</v>
      </c>
      <c r="N331" s="32">
        <f t="shared" si="60"/>
        <v>26.190476190476193</v>
      </c>
      <c r="O331" s="69" t="s">
        <v>24</v>
      </c>
      <c r="P331" s="32">
        <f t="shared" si="55"/>
        <v>50.990050721810377</v>
      </c>
      <c r="Q331" s="32">
        <f t="shared" si="55"/>
        <v>50.850535168195719</v>
      </c>
      <c r="R331" s="32">
        <f t="shared" si="55"/>
        <v>0</v>
      </c>
      <c r="S331" s="32">
        <f t="shared" si="55"/>
        <v>0</v>
      </c>
      <c r="T331" s="32">
        <f t="shared" si="55"/>
        <v>53.713948178523964</v>
      </c>
      <c r="U331" s="32">
        <f t="shared" si="55"/>
        <v>49.507049633612525</v>
      </c>
    </row>
    <row r="332" spans="2:21" x14ac:dyDescent="0.2">
      <c r="B332" s="9">
        <v>2006</v>
      </c>
      <c r="C332" s="32">
        <f t="shared" si="53"/>
        <v>0</v>
      </c>
      <c r="D332" s="32">
        <f t="shared" si="53"/>
        <v>45.625</v>
      </c>
      <c r="E332" s="69" t="s">
        <v>24</v>
      </c>
      <c r="F332" s="32">
        <f t="shared" ref="F332:N332" si="61">F310/F288*100</f>
        <v>58.802358526686568</v>
      </c>
      <c r="G332" s="32">
        <f t="shared" si="61"/>
        <v>0</v>
      </c>
      <c r="H332" s="32">
        <f t="shared" si="61"/>
        <v>0</v>
      </c>
      <c r="I332" s="32">
        <f t="shared" si="61"/>
        <v>0</v>
      </c>
      <c r="J332" s="32">
        <f t="shared" si="61"/>
        <v>38.602629346904152</v>
      </c>
      <c r="K332" s="32">
        <f t="shared" si="61"/>
        <v>49.116930572472597</v>
      </c>
      <c r="L332" s="32">
        <f t="shared" si="61"/>
        <v>81.58530691155147</v>
      </c>
      <c r="M332" s="32">
        <f t="shared" si="61"/>
        <v>0</v>
      </c>
      <c r="N332" s="32">
        <f t="shared" si="61"/>
        <v>26.190476190476193</v>
      </c>
      <c r="O332" s="69" t="s">
        <v>24</v>
      </c>
      <c r="P332" s="32">
        <f t="shared" si="55"/>
        <v>51.189776733255002</v>
      </c>
      <c r="Q332" s="32">
        <f t="shared" si="55"/>
        <v>51.1230088663591</v>
      </c>
      <c r="R332" s="32">
        <f t="shared" si="55"/>
        <v>0</v>
      </c>
      <c r="S332" s="32">
        <f t="shared" si="55"/>
        <v>0</v>
      </c>
      <c r="T332" s="32">
        <f t="shared" si="55"/>
        <v>53.325272067714636</v>
      </c>
      <c r="U332" s="32">
        <f t="shared" si="55"/>
        <v>50.440026139391826</v>
      </c>
    </row>
    <row r="333" spans="2:21" x14ac:dyDescent="0.2">
      <c r="B333" s="9">
        <v>2007</v>
      </c>
      <c r="C333" s="32">
        <f t="shared" si="53"/>
        <v>0</v>
      </c>
      <c r="D333" s="32">
        <f t="shared" si="53"/>
        <v>45.625</v>
      </c>
      <c r="E333" s="69" t="s">
        <v>24</v>
      </c>
      <c r="F333" s="32">
        <f t="shared" ref="F333:N333" si="62">F311/F289*100</f>
        <v>60.364755328730112</v>
      </c>
      <c r="G333" s="32">
        <f t="shared" si="62"/>
        <v>0</v>
      </c>
      <c r="H333" s="32">
        <f t="shared" si="62"/>
        <v>0</v>
      </c>
      <c r="I333" s="32">
        <f t="shared" si="62"/>
        <v>0</v>
      </c>
      <c r="J333" s="32">
        <f t="shared" si="62"/>
        <v>43.06707253070222</v>
      </c>
      <c r="K333" s="32">
        <f t="shared" si="62"/>
        <v>51.194267515923563</v>
      </c>
      <c r="L333" s="32">
        <f t="shared" si="62"/>
        <v>96.326201049656845</v>
      </c>
      <c r="M333" s="32">
        <f t="shared" si="62"/>
        <v>0</v>
      </c>
      <c r="N333" s="32">
        <f t="shared" si="62"/>
        <v>26.190476190476193</v>
      </c>
      <c r="O333" s="69" t="s">
        <v>24</v>
      </c>
      <c r="P333" s="32">
        <f t="shared" si="55"/>
        <v>60.252396791234595</v>
      </c>
      <c r="Q333" s="32">
        <f t="shared" si="55"/>
        <v>56.693230741046072</v>
      </c>
      <c r="R333" s="32">
        <f t="shared" si="55"/>
        <v>0</v>
      </c>
      <c r="S333" s="32">
        <f t="shared" si="55"/>
        <v>0</v>
      </c>
      <c r="T333" s="32">
        <f t="shared" si="55"/>
        <v>55.641095740609117</v>
      </c>
      <c r="U333" s="32">
        <f t="shared" si="55"/>
        <v>52.714939825545123</v>
      </c>
    </row>
    <row r="334" spans="2:21" x14ac:dyDescent="0.2">
      <c r="B334" s="9">
        <v>2008</v>
      </c>
      <c r="C334" s="32">
        <f t="shared" si="53"/>
        <v>0</v>
      </c>
      <c r="D334" s="32">
        <f t="shared" si="53"/>
        <v>45.625</v>
      </c>
      <c r="E334" s="69" t="s">
        <v>24</v>
      </c>
      <c r="F334" s="32">
        <f t="shared" ref="F334:N334" si="63">F312/F290*100</f>
        <v>60.446415151059675</v>
      </c>
      <c r="G334" s="32">
        <f t="shared" si="63"/>
        <v>0</v>
      </c>
      <c r="H334" s="32">
        <f t="shared" si="63"/>
        <v>0</v>
      </c>
      <c r="I334" s="32">
        <f t="shared" si="63"/>
        <v>0</v>
      </c>
      <c r="J334" s="32">
        <f t="shared" si="63"/>
        <v>43.404210303607321</v>
      </c>
      <c r="K334" s="32">
        <f t="shared" si="63"/>
        <v>51.723711849746692</v>
      </c>
      <c r="L334" s="32">
        <f t="shared" si="63"/>
        <v>96.326201049656845</v>
      </c>
      <c r="M334" s="32">
        <f t="shared" si="63"/>
        <v>0</v>
      </c>
      <c r="N334" s="32">
        <f t="shared" si="63"/>
        <v>42.391304347826086</v>
      </c>
      <c r="O334" s="69" t="s">
        <v>24</v>
      </c>
      <c r="P334" s="32">
        <f t="shared" si="55"/>
        <v>61.660910046553539</v>
      </c>
      <c r="Q334" s="32">
        <f t="shared" si="55"/>
        <v>57.394096398730255</v>
      </c>
      <c r="R334" s="32">
        <f t="shared" si="55"/>
        <v>0</v>
      </c>
      <c r="S334" s="32">
        <f t="shared" si="55"/>
        <v>0</v>
      </c>
      <c r="T334" s="32">
        <f t="shared" si="55"/>
        <v>57.764868897889578</v>
      </c>
      <c r="U334" s="32">
        <f t="shared" si="55"/>
        <v>54.310049979588918</v>
      </c>
    </row>
    <row r="335" spans="2:21" x14ac:dyDescent="0.2">
      <c r="B335" s="9">
        <v>2009</v>
      </c>
      <c r="C335" s="32">
        <f t="shared" si="53"/>
        <v>0</v>
      </c>
      <c r="D335" s="32">
        <f t="shared" si="53"/>
        <v>43.452380952380956</v>
      </c>
      <c r="E335" s="69" t="s">
        <v>24</v>
      </c>
      <c r="F335" s="32">
        <f t="shared" ref="F335:N335" si="64">F313/F291*100</f>
        <v>63.919118163308298</v>
      </c>
      <c r="G335" s="32">
        <f t="shared" si="64"/>
        <v>0</v>
      </c>
      <c r="H335" s="32">
        <f t="shared" si="64"/>
        <v>0</v>
      </c>
      <c r="I335" s="32">
        <f t="shared" si="64"/>
        <v>0</v>
      </c>
      <c r="J335" s="32">
        <f t="shared" si="64"/>
        <v>42.981353446469726</v>
      </c>
      <c r="K335" s="32">
        <f t="shared" si="64"/>
        <v>50.819865518461718</v>
      </c>
      <c r="L335" s="32">
        <f t="shared" si="64"/>
        <v>93.458676067371712</v>
      </c>
      <c r="M335" s="32">
        <f t="shared" si="64"/>
        <v>0</v>
      </c>
      <c r="N335" s="32">
        <f t="shared" si="64"/>
        <v>42.391304347826086</v>
      </c>
      <c r="O335" s="69" t="s">
        <v>24</v>
      </c>
      <c r="P335" s="32">
        <f t="shared" si="55"/>
        <v>62.425788724792696</v>
      </c>
      <c r="Q335" s="32">
        <f t="shared" si="55"/>
        <v>58.269271457789685</v>
      </c>
      <c r="R335" s="32">
        <f t="shared" si="55"/>
        <v>0</v>
      </c>
      <c r="S335" s="32">
        <f t="shared" si="55"/>
        <v>0</v>
      </c>
      <c r="T335" s="32">
        <f t="shared" si="55"/>
        <v>58.004669653562189</v>
      </c>
      <c r="U335" s="32">
        <f t="shared" si="55"/>
        <v>54.282545794757134</v>
      </c>
    </row>
    <row r="336" spans="2:21" x14ac:dyDescent="0.2">
      <c r="B336" s="9">
        <v>2010</v>
      </c>
      <c r="C336" s="32">
        <f t="shared" si="53"/>
        <v>0</v>
      </c>
      <c r="D336" s="32">
        <f t="shared" si="53"/>
        <v>43.452380952380956</v>
      </c>
      <c r="E336" s="69" t="s">
        <v>24</v>
      </c>
      <c r="F336" s="32">
        <f t="shared" ref="F336:N336" si="65">F314/F292*100</f>
        <v>63.076591464290843</v>
      </c>
      <c r="G336" s="32">
        <f t="shared" si="65"/>
        <v>0</v>
      </c>
      <c r="H336" s="32">
        <f t="shared" si="65"/>
        <v>0</v>
      </c>
      <c r="I336" s="32">
        <f t="shared" si="65"/>
        <v>0</v>
      </c>
      <c r="J336" s="32">
        <f t="shared" si="65"/>
        <v>42.981353446469726</v>
      </c>
      <c r="K336" s="32">
        <f t="shared" si="65"/>
        <v>50.446428571428569</v>
      </c>
      <c r="L336" s="32">
        <f t="shared" si="65"/>
        <v>96.326201049656845</v>
      </c>
      <c r="M336" s="32">
        <f t="shared" si="65"/>
        <v>0</v>
      </c>
      <c r="N336" s="32">
        <f t="shared" si="65"/>
        <v>41.48936170212766</v>
      </c>
      <c r="O336" s="69" t="s">
        <v>24</v>
      </c>
      <c r="P336" s="32">
        <f t="shared" ref="P336:U342" si="66">P314/P292*100</f>
        <v>62.285210750477304</v>
      </c>
      <c r="Q336" s="32">
        <f t="shared" si="66"/>
        <v>57.920931377721494</v>
      </c>
      <c r="R336" s="32">
        <f t="shared" si="66"/>
        <v>0</v>
      </c>
      <c r="S336" s="32">
        <f t="shared" si="66"/>
        <v>0</v>
      </c>
      <c r="T336" s="32">
        <f t="shared" si="66"/>
        <v>57.417018454379885</v>
      </c>
      <c r="U336" s="32">
        <f t="shared" si="66"/>
        <v>54.146059064009833</v>
      </c>
    </row>
    <row r="337" spans="2:21" x14ac:dyDescent="0.2">
      <c r="B337" s="9">
        <v>2011</v>
      </c>
      <c r="C337" s="32">
        <f t="shared" si="53"/>
        <v>65.079365079365076</v>
      </c>
      <c r="D337" s="32">
        <f t="shared" si="53"/>
        <v>43.452380952380956</v>
      </c>
      <c r="E337" s="69" t="s">
        <v>24</v>
      </c>
      <c r="F337" s="32">
        <f t="shared" ref="F337:N337" si="67">F315/F293*100</f>
        <v>62.528490028490026</v>
      </c>
      <c r="G337" s="32">
        <f t="shared" si="67"/>
        <v>0</v>
      </c>
      <c r="H337" s="32">
        <f t="shared" si="67"/>
        <v>0</v>
      </c>
      <c r="I337" s="32">
        <f t="shared" si="67"/>
        <v>0</v>
      </c>
      <c r="J337" s="32">
        <f t="shared" si="67"/>
        <v>42.981353446469726</v>
      </c>
      <c r="K337" s="32">
        <f t="shared" si="67"/>
        <v>50.626079447322972</v>
      </c>
      <c r="L337" s="32">
        <f t="shared" si="67"/>
        <v>96.326201049656845</v>
      </c>
      <c r="M337" s="32">
        <f t="shared" si="67"/>
        <v>0</v>
      </c>
      <c r="N337" s="32">
        <f t="shared" si="67"/>
        <v>41.48936170212766</v>
      </c>
      <c r="O337" s="69" t="s">
        <v>24</v>
      </c>
      <c r="P337" s="32">
        <f t="shared" si="66"/>
        <v>64.616062252239033</v>
      </c>
      <c r="Q337" s="32">
        <f t="shared" si="66"/>
        <v>58.668641631088256</v>
      </c>
      <c r="R337" s="32">
        <f t="shared" si="66"/>
        <v>0</v>
      </c>
      <c r="S337" s="32">
        <f t="shared" si="66"/>
        <v>0</v>
      </c>
      <c r="T337" s="32">
        <f t="shared" si="66"/>
        <v>57.851119360306122</v>
      </c>
      <c r="U337" s="32">
        <f t="shared" si="66"/>
        <v>54.620881441847366</v>
      </c>
    </row>
    <row r="338" spans="2:21" x14ac:dyDescent="0.2">
      <c r="B338" s="9">
        <v>2012</v>
      </c>
      <c r="C338" s="32">
        <f t="shared" si="53"/>
        <v>60.294117647058819</v>
      </c>
      <c r="D338" s="32">
        <f t="shared" si="53"/>
        <v>58.4</v>
      </c>
      <c r="E338" s="69" t="s">
        <v>24</v>
      </c>
      <c r="F338" s="32">
        <f t="shared" ref="F338:N338" si="68">F316/F294*100</f>
        <v>62.563884156729131</v>
      </c>
      <c r="G338" s="32">
        <f t="shared" si="68"/>
        <v>0</v>
      </c>
      <c r="H338" s="32">
        <f t="shared" si="68"/>
        <v>0</v>
      </c>
      <c r="I338" s="32">
        <f t="shared" si="68"/>
        <v>0</v>
      </c>
      <c r="J338" s="32">
        <f t="shared" si="68"/>
        <v>52.493941841680126</v>
      </c>
      <c r="K338" s="32">
        <f t="shared" si="68"/>
        <v>46.878147029204428</v>
      </c>
      <c r="L338" s="32">
        <f t="shared" si="68"/>
        <v>91.369182105738815</v>
      </c>
      <c r="M338" s="32">
        <f t="shared" si="68"/>
        <v>0</v>
      </c>
      <c r="N338" s="32">
        <f t="shared" si="68"/>
        <v>41.48936170212766</v>
      </c>
      <c r="O338" s="69" t="s">
        <v>24</v>
      </c>
      <c r="P338" s="32">
        <f t="shared" si="66"/>
        <v>64.936394209679776</v>
      </c>
      <c r="Q338" s="32">
        <f t="shared" si="66"/>
        <v>59.279421613916981</v>
      </c>
      <c r="R338" s="32">
        <f t="shared" si="66"/>
        <v>0</v>
      </c>
      <c r="S338" s="32">
        <f t="shared" si="66"/>
        <v>0</v>
      </c>
      <c r="T338" s="32">
        <f t="shared" si="66"/>
        <v>57.909583936211185</v>
      </c>
      <c r="U338" s="32">
        <f t="shared" si="66"/>
        <v>54.220124333251732</v>
      </c>
    </row>
    <row r="339" spans="2:21" x14ac:dyDescent="0.2">
      <c r="B339" s="9">
        <v>2013</v>
      </c>
      <c r="C339" s="32">
        <f t="shared" si="53"/>
        <v>47.674418604651166</v>
      </c>
      <c r="D339" s="32">
        <f t="shared" si="53"/>
        <v>58.4</v>
      </c>
      <c r="E339" s="69" t="s">
        <v>24</v>
      </c>
      <c r="F339" s="32">
        <f t="shared" ref="F339:N339" si="69">F317/F295*100</f>
        <v>62.403264387223864</v>
      </c>
      <c r="G339" s="32">
        <f t="shared" si="69"/>
        <v>0</v>
      </c>
      <c r="H339" s="32">
        <f t="shared" si="69"/>
        <v>0</v>
      </c>
      <c r="I339" s="32">
        <f t="shared" si="69"/>
        <v>0</v>
      </c>
      <c r="J339" s="32">
        <f t="shared" si="69"/>
        <v>49.596700274977081</v>
      </c>
      <c r="K339" s="32">
        <f t="shared" si="69"/>
        <v>41.761199769275137</v>
      </c>
      <c r="L339" s="32">
        <f t="shared" si="69"/>
        <v>91.52282316839279</v>
      </c>
      <c r="M339" s="32">
        <f t="shared" si="69"/>
        <v>0</v>
      </c>
      <c r="N339" s="32">
        <f t="shared" si="69"/>
        <v>40.625</v>
      </c>
      <c r="O339" s="69" t="s">
        <v>24</v>
      </c>
      <c r="P339" s="32">
        <f t="shared" si="66"/>
        <v>68.306619534162991</v>
      </c>
      <c r="Q339" s="32">
        <f t="shared" si="66"/>
        <v>58.803635943712166</v>
      </c>
      <c r="R339" s="32">
        <f t="shared" si="66"/>
        <v>0</v>
      </c>
      <c r="S339" s="32">
        <f t="shared" si="66"/>
        <v>0</v>
      </c>
      <c r="T339" s="32">
        <f t="shared" si="66"/>
        <v>57.3655494933749</v>
      </c>
      <c r="U339" s="32">
        <f t="shared" si="66"/>
        <v>52.744272963684125</v>
      </c>
    </row>
    <row r="340" spans="2:21" x14ac:dyDescent="0.2">
      <c r="B340" s="9">
        <v>2014</v>
      </c>
      <c r="C340" s="32">
        <f t="shared" si="53"/>
        <v>53.94736842105263</v>
      </c>
      <c r="D340" s="32">
        <f t="shared" si="53"/>
        <v>58.4</v>
      </c>
      <c r="E340" s="69" t="s">
        <v>24</v>
      </c>
      <c r="F340" s="32">
        <f t="shared" ref="F340:N340" si="70">F318/F296*100</f>
        <v>62.181511897241528</v>
      </c>
      <c r="G340" s="32">
        <f t="shared" si="70"/>
        <v>0</v>
      </c>
      <c r="H340" s="32">
        <f t="shared" si="70"/>
        <v>0</v>
      </c>
      <c r="I340" s="32">
        <f t="shared" si="70"/>
        <v>0</v>
      </c>
      <c r="J340" s="32">
        <f t="shared" si="70"/>
        <v>49.945385035499726</v>
      </c>
      <c r="K340" s="32">
        <f t="shared" si="70"/>
        <v>41.458075568668505</v>
      </c>
      <c r="L340" s="32">
        <f t="shared" si="70"/>
        <v>95.173514160351019</v>
      </c>
      <c r="M340" s="32">
        <f t="shared" si="70"/>
        <v>0</v>
      </c>
      <c r="N340" s="32">
        <f t="shared" si="70"/>
        <v>59.090909090909093</v>
      </c>
      <c r="O340" s="69" t="s">
        <v>24</v>
      </c>
      <c r="P340" s="32">
        <f t="shared" si="66"/>
        <v>70.467624159775625</v>
      </c>
      <c r="Q340" s="32">
        <f t="shared" si="66"/>
        <v>59.845540690271051</v>
      </c>
      <c r="R340" s="32">
        <f t="shared" si="66"/>
        <v>0</v>
      </c>
      <c r="S340" s="32">
        <f t="shared" si="66"/>
        <v>0</v>
      </c>
      <c r="T340" s="32">
        <f t="shared" si="66"/>
        <v>58.129499264208725</v>
      </c>
      <c r="U340" s="32">
        <f t="shared" si="66"/>
        <v>52.8178033417297</v>
      </c>
    </row>
    <row r="341" spans="2:21" x14ac:dyDescent="0.2">
      <c r="B341" s="9">
        <v>2015</v>
      </c>
      <c r="C341" s="32">
        <f t="shared" si="53"/>
        <v>53.94736842105263</v>
      </c>
      <c r="D341" s="32">
        <f t="shared" si="53"/>
        <v>58.4</v>
      </c>
      <c r="E341" s="69" t="s">
        <v>24</v>
      </c>
      <c r="F341" s="32">
        <f t="shared" ref="F341:N341" si="71">F319/F297*100</f>
        <v>62.181511897241528</v>
      </c>
      <c r="G341" s="32">
        <f t="shared" si="71"/>
        <v>0</v>
      </c>
      <c r="H341" s="32">
        <f t="shared" si="71"/>
        <v>0</v>
      </c>
      <c r="I341" s="32">
        <f t="shared" si="71"/>
        <v>0</v>
      </c>
      <c r="J341" s="32">
        <f t="shared" si="71"/>
        <v>49.945385035499726</v>
      </c>
      <c r="K341" s="32">
        <f t="shared" si="71"/>
        <v>40.91122152432736</v>
      </c>
      <c r="L341" s="32">
        <f t="shared" si="71"/>
        <v>94.182692307692307</v>
      </c>
      <c r="M341" s="32">
        <f t="shared" si="71"/>
        <v>0</v>
      </c>
      <c r="N341" s="32">
        <f t="shared" si="71"/>
        <v>59.090909090909093</v>
      </c>
      <c r="O341" s="69" t="s">
        <v>24</v>
      </c>
      <c r="P341" s="32">
        <f t="shared" si="66"/>
        <v>70.549503752118142</v>
      </c>
      <c r="Q341" s="32">
        <f t="shared" si="66"/>
        <v>59.43866529296421</v>
      </c>
      <c r="R341" s="32">
        <f t="shared" si="66"/>
        <v>0</v>
      </c>
      <c r="S341" s="32">
        <f t="shared" si="66"/>
        <v>0</v>
      </c>
      <c r="T341" s="32">
        <f t="shared" si="66"/>
        <v>57.899794784523749</v>
      </c>
      <c r="U341" s="32">
        <f t="shared" si="66"/>
        <v>53.318045954919903</v>
      </c>
    </row>
    <row r="342" spans="2:21" x14ac:dyDescent="0.2">
      <c r="B342" s="9">
        <v>2016</v>
      </c>
      <c r="C342" s="32">
        <f t="shared" si="53"/>
        <v>33.198380566801625</v>
      </c>
      <c r="D342" s="32">
        <f t="shared" si="53"/>
        <v>37.628865979381445</v>
      </c>
      <c r="E342" s="69" t="s">
        <v>24</v>
      </c>
      <c r="F342" s="32">
        <f t="shared" ref="F342:N342" si="72">F320/F298*100</f>
        <v>67.592527810816478</v>
      </c>
      <c r="G342" s="32">
        <f t="shared" si="72"/>
        <v>0</v>
      </c>
      <c r="H342" s="32">
        <f t="shared" si="72"/>
        <v>0</v>
      </c>
      <c r="I342" s="32">
        <f t="shared" si="72"/>
        <v>0</v>
      </c>
      <c r="J342" s="32">
        <f t="shared" si="72"/>
        <v>49.825253158885204</v>
      </c>
      <c r="K342" s="32">
        <f t="shared" si="72"/>
        <v>43.606611298412965</v>
      </c>
      <c r="L342" s="32">
        <f t="shared" si="72"/>
        <v>94.235350166746073</v>
      </c>
      <c r="M342" s="32">
        <f t="shared" si="72"/>
        <v>0</v>
      </c>
      <c r="N342" s="32">
        <f t="shared" si="72"/>
        <v>56.980519480519476</v>
      </c>
      <c r="O342" s="69"/>
      <c r="P342" s="32">
        <f t="shared" si="66"/>
        <v>72.840663978242532</v>
      </c>
      <c r="Q342" s="32">
        <f t="shared" si="66"/>
        <v>61.425249275269977</v>
      </c>
      <c r="R342" s="32">
        <f t="shared" si="66"/>
        <v>0</v>
      </c>
      <c r="S342" s="32">
        <f t="shared" si="66"/>
        <v>0</v>
      </c>
      <c r="T342" s="32">
        <f t="shared" si="66"/>
        <v>59.08902091484326</v>
      </c>
      <c r="U342" s="32">
        <f t="shared" si="66"/>
        <v>53.788918610070155</v>
      </c>
    </row>
    <row r="343" spans="2:21" x14ac:dyDescent="0.2">
      <c r="B343" s="9">
        <v>2017</v>
      </c>
      <c r="C343" s="32">
        <f t="shared" si="53"/>
        <v>33.198380566801625</v>
      </c>
      <c r="D343" s="32">
        <f t="shared" si="53"/>
        <v>37.628865979381445</v>
      </c>
      <c r="E343" s="69" t="s">
        <v>24</v>
      </c>
      <c r="F343" s="32">
        <f t="shared" ref="F343:T343" si="73">F321/F299*100</f>
        <v>67.592527810816478</v>
      </c>
      <c r="G343" s="32">
        <f t="shared" si="73"/>
        <v>0</v>
      </c>
      <c r="H343" s="32">
        <f t="shared" si="73"/>
        <v>0</v>
      </c>
      <c r="I343" s="32">
        <f t="shared" si="73"/>
        <v>0</v>
      </c>
      <c r="J343" s="32">
        <f t="shared" si="73"/>
        <v>49.923677830654576</v>
      </c>
      <c r="K343" s="32">
        <f t="shared" si="73"/>
        <v>42.106490478041195</v>
      </c>
      <c r="L343" s="32">
        <f t="shared" si="73"/>
        <v>94.340505144995319</v>
      </c>
      <c r="M343" s="32">
        <f t="shared" si="73"/>
        <v>0</v>
      </c>
      <c r="N343" s="32">
        <f t="shared" si="73"/>
        <v>56.980519480519476</v>
      </c>
      <c r="O343" s="32"/>
      <c r="P343" s="32">
        <f t="shared" si="73"/>
        <v>74.03333021252692</v>
      </c>
      <c r="Q343" s="32">
        <f t="shared" si="73"/>
        <v>61.376477439053176</v>
      </c>
      <c r="R343" s="32">
        <f t="shared" si="73"/>
        <v>0</v>
      </c>
      <c r="S343" s="32">
        <f t="shared" si="73"/>
        <v>0</v>
      </c>
      <c r="T343" s="32">
        <f t="shared" si="73"/>
        <v>59.094338181227855</v>
      </c>
      <c r="U343" s="32">
        <f>U321/U299*100</f>
        <v>53.897170844717522</v>
      </c>
    </row>
  </sheetData>
  <phoneticPr fontId="8" type="noConversion"/>
  <pageMargins left="0.75" right="0.75" top="1" bottom="1" header="0" footer="0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30" sqref="F30"/>
    </sheetView>
  </sheetViews>
  <sheetFormatPr baseColWidth="10" defaultRowHeight="12.75" x14ac:dyDescent="0.2"/>
  <cols>
    <col min="1" max="1" width="30.85546875" customWidth="1"/>
    <col min="257" max="257" width="30.85546875" customWidth="1"/>
    <col min="513" max="513" width="30.85546875" customWidth="1"/>
    <col min="769" max="769" width="30.85546875" customWidth="1"/>
    <col min="1025" max="1025" width="30.85546875" customWidth="1"/>
    <col min="1281" max="1281" width="30.85546875" customWidth="1"/>
    <col min="1537" max="1537" width="30.85546875" customWidth="1"/>
    <col min="1793" max="1793" width="30.85546875" customWidth="1"/>
    <col min="2049" max="2049" width="30.85546875" customWidth="1"/>
    <col min="2305" max="2305" width="30.85546875" customWidth="1"/>
    <col min="2561" max="2561" width="30.85546875" customWidth="1"/>
    <col min="2817" max="2817" width="30.85546875" customWidth="1"/>
    <col min="3073" max="3073" width="30.85546875" customWidth="1"/>
    <col min="3329" max="3329" width="30.85546875" customWidth="1"/>
    <col min="3585" max="3585" width="30.85546875" customWidth="1"/>
    <col min="3841" max="3841" width="30.85546875" customWidth="1"/>
    <col min="4097" max="4097" width="30.85546875" customWidth="1"/>
    <col min="4353" max="4353" width="30.85546875" customWidth="1"/>
    <col min="4609" max="4609" width="30.85546875" customWidth="1"/>
    <col min="4865" max="4865" width="30.85546875" customWidth="1"/>
    <col min="5121" max="5121" width="30.85546875" customWidth="1"/>
    <col min="5377" max="5377" width="30.85546875" customWidth="1"/>
    <col min="5633" max="5633" width="30.85546875" customWidth="1"/>
    <col min="5889" max="5889" width="30.85546875" customWidth="1"/>
    <col min="6145" max="6145" width="30.85546875" customWidth="1"/>
    <col min="6401" max="6401" width="30.85546875" customWidth="1"/>
    <col min="6657" max="6657" width="30.85546875" customWidth="1"/>
    <col min="6913" max="6913" width="30.85546875" customWidth="1"/>
    <col min="7169" max="7169" width="30.85546875" customWidth="1"/>
    <col min="7425" max="7425" width="30.85546875" customWidth="1"/>
    <col min="7681" max="7681" width="30.85546875" customWidth="1"/>
    <col min="7937" max="7937" width="30.85546875" customWidth="1"/>
    <col min="8193" max="8193" width="30.85546875" customWidth="1"/>
    <col min="8449" max="8449" width="30.85546875" customWidth="1"/>
    <col min="8705" max="8705" width="30.85546875" customWidth="1"/>
    <col min="8961" max="8961" width="30.85546875" customWidth="1"/>
    <col min="9217" max="9217" width="30.85546875" customWidth="1"/>
    <col min="9473" max="9473" width="30.85546875" customWidth="1"/>
    <col min="9729" max="9729" width="30.85546875" customWidth="1"/>
    <col min="9985" max="9985" width="30.85546875" customWidth="1"/>
    <col min="10241" max="10241" width="30.85546875" customWidth="1"/>
    <col min="10497" max="10497" width="30.85546875" customWidth="1"/>
    <col min="10753" max="10753" width="30.85546875" customWidth="1"/>
    <col min="11009" max="11009" width="30.85546875" customWidth="1"/>
    <col min="11265" max="11265" width="30.85546875" customWidth="1"/>
    <col min="11521" max="11521" width="30.85546875" customWidth="1"/>
    <col min="11777" max="11777" width="30.85546875" customWidth="1"/>
    <col min="12033" max="12033" width="30.85546875" customWidth="1"/>
    <col min="12289" max="12289" width="30.85546875" customWidth="1"/>
    <col min="12545" max="12545" width="30.85546875" customWidth="1"/>
    <col min="12801" max="12801" width="30.85546875" customWidth="1"/>
    <col min="13057" max="13057" width="30.85546875" customWidth="1"/>
    <col min="13313" max="13313" width="30.85546875" customWidth="1"/>
    <col min="13569" max="13569" width="30.85546875" customWidth="1"/>
    <col min="13825" max="13825" width="30.85546875" customWidth="1"/>
    <col min="14081" max="14081" width="30.85546875" customWidth="1"/>
    <col min="14337" max="14337" width="30.85546875" customWidth="1"/>
    <col min="14593" max="14593" width="30.85546875" customWidth="1"/>
    <col min="14849" max="14849" width="30.85546875" customWidth="1"/>
    <col min="15105" max="15105" width="30.85546875" customWidth="1"/>
    <col min="15361" max="15361" width="30.85546875" customWidth="1"/>
    <col min="15617" max="15617" width="30.85546875" customWidth="1"/>
    <col min="15873" max="15873" width="30.85546875" customWidth="1"/>
    <col min="16129" max="16129" width="30.85546875" customWidth="1"/>
  </cols>
  <sheetData>
    <row r="1" spans="1:21" ht="25.5" x14ac:dyDescent="0.2">
      <c r="A1" s="51" t="s">
        <v>182</v>
      </c>
      <c r="B1" s="9"/>
    </row>
    <row r="2" spans="1:21" x14ac:dyDescent="0.2">
      <c r="A2" s="51" t="s">
        <v>187</v>
      </c>
      <c r="B2" s="9"/>
    </row>
    <row r="3" spans="1:21" ht="25.5" x14ac:dyDescent="0.2">
      <c r="A3" s="75" t="s">
        <v>190</v>
      </c>
    </row>
    <row r="5" spans="1:21" x14ac:dyDescent="0.2">
      <c r="C5" t="s">
        <v>77</v>
      </c>
      <c r="D5" t="s">
        <v>65</v>
      </c>
      <c r="E5" t="s">
        <v>66</v>
      </c>
      <c r="F5" t="s">
        <v>68</v>
      </c>
      <c r="G5" t="s">
        <v>69</v>
      </c>
      <c r="H5" t="s">
        <v>70</v>
      </c>
      <c r="I5" t="s">
        <v>72</v>
      </c>
      <c r="J5" t="s">
        <v>176</v>
      </c>
      <c r="K5" s="9" t="s">
        <v>1</v>
      </c>
      <c r="L5" s="85" t="s">
        <v>177</v>
      </c>
      <c r="M5" t="s">
        <v>73</v>
      </c>
      <c r="N5" t="s">
        <v>74</v>
      </c>
      <c r="O5" t="s">
        <v>75</v>
      </c>
      <c r="P5" t="s">
        <v>76</v>
      </c>
      <c r="Q5" s="9" t="s">
        <v>79</v>
      </c>
      <c r="R5" s="85" t="s">
        <v>67</v>
      </c>
      <c r="S5" s="85" t="s">
        <v>71</v>
      </c>
      <c r="T5" s="9" t="s">
        <v>78</v>
      </c>
      <c r="U5" s="9" t="s">
        <v>95</v>
      </c>
    </row>
    <row r="6" spans="1:21" x14ac:dyDescent="0.2">
      <c r="B6" s="9">
        <v>2000</v>
      </c>
      <c r="C6" s="1">
        <v>0</v>
      </c>
      <c r="D6" s="1">
        <v>0</v>
      </c>
      <c r="E6" s="1">
        <v>0</v>
      </c>
      <c r="F6" s="1">
        <v>0</v>
      </c>
      <c r="G6" s="1">
        <v>9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2</v>
      </c>
      <c r="P6" s="1">
        <v>0</v>
      </c>
      <c r="Q6" s="1">
        <f>SUM(C6:P6)</f>
        <v>11</v>
      </c>
      <c r="R6" s="76">
        <v>9</v>
      </c>
      <c r="S6" s="76">
        <v>11</v>
      </c>
      <c r="T6" s="1">
        <v>530</v>
      </c>
      <c r="U6" s="1">
        <v>2064</v>
      </c>
    </row>
    <row r="7" spans="1:21" x14ac:dyDescent="0.2">
      <c r="B7" s="9">
        <v>2001</v>
      </c>
      <c r="C7" s="1">
        <v>10</v>
      </c>
      <c r="D7" s="1">
        <v>0</v>
      </c>
      <c r="E7" s="1">
        <v>0</v>
      </c>
      <c r="F7" s="1">
        <v>0</v>
      </c>
      <c r="G7" s="1">
        <v>9</v>
      </c>
      <c r="H7" s="1">
        <v>14</v>
      </c>
      <c r="I7" s="1">
        <v>16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2</v>
      </c>
      <c r="P7" s="1">
        <v>0</v>
      </c>
      <c r="Q7" s="1">
        <f t="shared" ref="Q7:Q23" si="0">SUM(C7:P7)</f>
        <v>51</v>
      </c>
      <c r="R7" s="76">
        <v>23</v>
      </c>
      <c r="S7" s="76">
        <v>11</v>
      </c>
      <c r="T7" s="1">
        <v>763</v>
      </c>
      <c r="U7" s="1">
        <v>2731</v>
      </c>
    </row>
    <row r="8" spans="1:21" x14ac:dyDescent="0.2">
      <c r="B8" s="9">
        <v>2002</v>
      </c>
      <c r="C8" s="1">
        <v>10</v>
      </c>
      <c r="D8" s="1">
        <v>0</v>
      </c>
      <c r="E8" s="1">
        <v>0</v>
      </c>
      <c r="F8" s="1">
        <v>0</v>
      </c>
      <c r="G8" s="1">
        <v>9</v>
      </c>
      <c r="H8" s="1">
        <v>14</v>
      </c>
      <c r="I8" s="1">
        <v>16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2</v>
      </c>
      <c r="P8" s="1">
        <v>0</v>
      </c>
      <c r="Q8" s="1">
        <f t="shared" si="0"/>
        <v>51</v>
      </c>
      <c r="R8" s="76">
        <v>60</v>
      </c>
      <c r="S8" s="76">
        <v>11</v>
      </c>
      <c r="T8" s="1">
        <v>867</v>
      </c>
      <c r="U8" s="1">
        <v>3558</v>
      </c>
    </row>
    <row r="9" spans="1:21" x14ac:dyDescent="0.2">
      <c r="B9" s="9">
        <v>2003</v>
      </c>
      <c r="C9" s="1">
        <v>10</v>
      </c>
      <c r="D9" s="1">
        <v>0</v>
      </c>
      <c r="E9" s="1">
        <v>0</v>
      </c>
      <c r="F9" s="1">
        <v>0</v>
      </c>
      <c r="G9" s="1">
        <v>9</v>
      </c>
      <c r="H9" s="1">
        <v>22</v>
      </c>
      <c r="I9" s="1">
        <v>26</v>
      </c>
      <c r="J9" s="1">
        <v>0</v>
      </c>
      <c r="K9" s="1">
        <v>0</v>
      </c>
      <c r="L9" s="1">
        <v>10</v>
      </c>
      <c r="M9" s="1">
        <v>0</v>
      </c>
      <c r="N9" s="1">
        <v>0</v>
      </c>
      <c r="O9" s="1">
        <v>2</v>
      </c>
      <c r="P9" s="1">
        <v>0</v>
      </c>
      <c r="Q9" s="1">
        <f t="shared" si="0"/>
        <v>79</v>
      </c>
      <c r="R9" s="76">
        <v>60</v>
      </c>
      <c r="S9" s="76">
        <v>11</v>
      </c>
      <c r="T9" s="1">
        <v>891</v>
      </c>
      <c r="U9" s="1">
        <v>4249</v>
      </c>
    </row>
    <row r="10" spans="1:21" x14ac:dyDescent="0.2">
      <c r="B10" s="9">
        <v>2004</v>
      </c>
      <c r="C10" s="1">
        <v>10</v>
      </c>
      <c r="D10" s="1">
        <v>0</v>
      </c>
      <c r="E10" s="1">
        <v>0</v>
      </c>
      <c r="F10" s="1">
        <v>0</v>
      </c>
      <c r="G10" s="1">
        <v>9</v>
      </c>
      <c r="H10" s="1">
        <v>22</v>
      </c>
      <c r="I10" s="1">
        <v>26</v>
      </c>
      <c r="J10" s="1">
        <v>0</v>
      </c>
      <c r="K10" s="1">
        <v>0</v>
      </c>
      <c r="L10" s="1">
        <v>10</v>
      </c>
      <c r="M10" s="1">
        <v>0</v>
      </c>
      <c r="N10" s="1">
        <v>0</v>
      </c>
      <c r="O10" s="1">
        <v>2</v>
      </c>
      <c r="P10" s="1">
        <v>0</v>
      </c>
      <c r="Q10" s="1">
        <f t="shared" si="0"/>
        <v>79</v>
      </c>
      <c r="R10" s="76">
        <v>60</v>
      </c>
      <c r="S10" s="76">
        <v>11</v>
      </c>
      <c r="T10" s="1">
        <v>950</v>
      </c>
      <c r="U10" s="1">
        <v>4844</v>
      </c>
    </row>
    <row r="11" spans="1:21" x14ac:dyDescent="0.2">
      <c r="B11" s="9">
        <v>2005</v>
      </c>
      <c r="C11" s="1">
        <v>10</v>
      </c>
      <c r="D11" s="1">
        <v>0</v>
      </c>
      <c r="E11" s="1">
        <v>0</v>
      </c>
      <c r="F11" s="1">
        <v>0</v>
      </c>
      <c r="G11" s="1">
        <v>9</v>
      </c>
      <c r="H11" s="1">
        <v>22</v>
      </c>
      <c r="I11" s="1">
        <v>32</v>
      </c>
      <c r="J11" s="1">
        <v>0</v>
      </c>
      <c r="K11" s="1">
        <v>28</v>
      </c>
      <c r="L11" s="1">
        <v>10</v>
      </c>
      <c r="M11" s="1">
        <v>0</v>
      </c>
      <c r="N11" s="1">
        <v>0</v>
      </c>
      <c r="O11" s="1">
        <v>2</v>
      </c>
      <c r="P11" s="1">
        <v>0</v>
      </c>
      <c r="Q11" s="1">
        <f t="shared" si="0"/>
        <v>113</v>
      </c>
      <c r="R11" s="76">
        <v>60</v>
      </c>
      <c r="S11" s="76">
        <v>11</v>
      </c>
      <c r="T11" s="1">
        <v>1075</v>
      </c>
      <c r="U11" s="1">
        <v>5883</v>
      </c>
    </row>
    <row r="12" spans="1:21" x14ac:dyDescent="0.2">
      <c r="B12" s="9">
        <v>2006</v>
      </c>
      <c r="C12" s="1">
        <v>10</v>
      </c>
      <c r="D12" s="1">
        <v>0</v>
      </c>
      <c r="E12" s="1">
        <v>0</v>
      </c>
      <c r="F12" s="1">
        <v>0</v>
      </c>
      <c r="G12" s="1">
        <v>9</v>
      </c>
      <c r="H12" s="1">
        <v>22</v>
      </c>
      <c r="I12" s="1">
        <v>22</v>
      </c>
      <c r="J12" s="1">
        <v>0</v>
      </c>
      <c r="K12" s="1">
        <v>28</v>
      </c>
      <c r="L12" s="1">
        <v>10</v>
      </c>
      <c r="M12" s="1">
        <v>0</v>
      </c>
      <c r="N12" s="1">
        <v>0</v>
      </c>
      <c r="O12" s="1">
        <v>2</v>
      </c>
      <c r="P12" s="1">
        <v>0</v>
      </c>
      <c r="Q12" s="1">
        <f t="shared" si="0"/>
        <v>103</v>
      </c>
      <c r="R12" s="76">
        <v>60</v>
      </c>
      <c r="S12" s="76">
        <v>11</v>
      </c>
      <c r="T12" s="1">
        <v>1191</v>
      </c>
      <c r="U12" s="1">
        <v>6743</v>
      </c>
    </row>
    <row r="13" spans="1:21" x14ac:dyDescent="0.2">
      <c r="B13" s="9">
        <v>2007</v>
      </c>
      <c r="C13" s="1">
        <v>0</v>
      </c>
      <c r="D13" s="1">
        <v>0</v>
      </c>
      <c r="E13" s="1">
        <v>0</v>
      </c>
      <c r="F13" s="1">
        <v>0</v>
      </c>
      <c r="G13" s="1">
        <v>8</v>
      </c>
      <c r="H13" s="1">
        <v>20</v>
      </c>
      <c r="I13" s="1">
        <v>6</v>
      </c>
      <c r="J13" s="1">
        <v>0</v>
      </c>
      <c r="K13" s="1">
        <v>28</v>
      </c>
      <c r="L13" s="1">
        <v>10</v>
      </c>
      <c r="M13" s="1">
        <v>7</v>
      </c>
      <c r="N13" s="1">
        <v>0</v>
      </c>
      <c r="O13" s="1">
        <v>0</v>
      </c>
      <c r="P13" s="1">
        <v>0</v>
      </c>
      <c r="Q13" s="1">
        <f t="shared" si="0"/>
        <v>79</v>
      </c>
      <c r="R13" s="76">
        <v>14</v>
      </c>
      <c r="S13" s="76">
        <v>0</v>
      </c>
      <c r="T13" s="1">
        <v>660</v>
      </c>
      <c r="U13" s="1">
        <v>5964</v>
      </c>
    </row>
    <row r="14" spans="1:21" x14ac:dyDescent="0.2">
      <c r="B14" s="9">
        <v>2008</v>
      </c>
      <c r="C14" s="1">
        <v>10</v>
      </c>
      <c r="D14" s="1">
        <v>0</v>
      </c>
      <c r="E14" s="1">
        <v>10</v>
      </c>
      <c r="F14" s="1">
        <v>0</v>
      </c>
      <c r="G14" s="1">
        <v>17</v>
      </c>
      <c r="H14" s="1">
        <v>34</v>
      </c>
      <c r="I14" s="1">
        <v>22</v>
      </c>
      <c r="J14" s="1">
        <v>0</v>
      </c>
      <c r="K14" s="1">
        <v>77</v>
      </c>
      <c r="L14" s="1">
        <v>16</v>
      </c>
      <c r="M14" s="1">
        <v>7</v>
      </c>
      <c r="N14" s="1">
        <v>0</v>
      </c>
      <c r="O14" s="1">
        <v>14</v>
      </c>
      <c r="P14" s="1">
        <v>0</v>
      </c>
      <c r="Q14" s="1">
        <f t="shared" si="0"/>
        <v>207</v>
      </c>
      <c r="R14" s="76">
        <v>77</v>
      </c>
      <c r="S14" s="76">
        <v>15</v>
      </c>
      <c r="T14" s="1">
        <v>1483</v>
      </c>
      <c r="U14" s="1">
        <v>7790</v>
      </c>
    </row>
    <row r="15" spans="1:21" x14ac:dyDescent="0.2">
      <c r="B15" s="9">
        <v>2009</v>
      </c>
      <c r="C15" s="1">
        <v>10</v>
      </c>
      <c r="D15" s="1">
        <v>0</v>
      </c>
      <c r="E15" s="1">
        <v>10</v>
      </c>
      <c r="F15" s="1">
        <v>0</v>
      </c>
      <c r="G15" s="1">
        <v>17</v>
      </c>
      <c r="H15" s="1">
        <v>34</v>
      </c>
      <c r="I15" s="1">
        <v>22</v>
      </c>
      <c r="J15" s="1">
        <v>0</v>
      </c>
      <c r="K15" s="1">
        <v>77</v>
      </c>
      <c r="L15" s="1">
        <v>16</v>
      </c>
      <c r="M15" s="1">
        <v>7</v>
      </c>
      <c r="N15" s="1">
        <v>0</v>
      </c>
      <c r="O15" s="1">
        <v>14</v>
      </c>
      <c r="P15" s="1">
        <v>0</v>
      </c>
      <c r="Q15" s="1">
        <f t="shared" si="0"/>
        <v>207</v>
      </c>
      <c r="R15" s="76">
        <v>77</v>
      </c>
      <c r="S15" s="76">
        <v>15</v>
      </c>
      <c r="T15" s="1">
        <v>1582</v>
      </c>
      <c r="U15" s="1">
        <v>8303</v>
      </c>
    </row>
    <row r="16" spans="1:21" x14ac:dyDescent="0.2">
      <c r="B16" s="9">
        <v>2010</v>
      </c>
      <c r="C16" s="1">
        <v>21</v>
      </c>
      <c r="D16" s="1">
        <v>0</v>
      </c>
      <c r="E16" s="1">
        <v>10</v>
      </c>
      <c r="F16" s="1">
        <v>0</v>
      </c>
      <c r="G16" s="1">
        <v>23</v>
      </c>
      <c r="H16" s="1">
        <v>34</v>
      </c>
      <c r="I16" s="1">
        <v>22</v>
      </c>
      <c r="J16" s="1">
        <v>0</v>
      </c>
      <c r="K16" s="1">
        <v>85</v>
      </c>
      <c r="L16" s="1">
        <v>40</v>
      </c>
      <c r="M16" s="1">
        <v>7</v>
      </c>
      <c r="N16" s="1">
        <v>0</v>
      </c>
      <c r="O16" s="1">
        <v>14</v>
      </c>
      <c r="P16" s="1">
        <v>0</v>
      </c>
      <c r="Q16" s="1">
        <f t="shared" si="0"/>
        <v>256</v>
      </c>
      <c r="R16" s="1">
        <v>91</v>
      </c>
      <c r="S16" s="1">
        <v>15</v>
      </c>
      <c r="T16" s="1">
        <v>1744</v>
      </c>
      <c r="U16" s="1">
        <v>9393</v>
      </c>
    </row>
    <row r="17" spans="2:21" x14ac:dyDescent="0.2">
      <c r="B17" s="9">
        <v>2011</v>
      </c>
      <c r="C17" s="1">
        <v>36</v>
      </c>
      <c r="D17" s="1">
        <v>21</v>
      </c>
      <c r="E17" s="1">
        <v>10</v>
      </c>
      <c r="F17" s="1">
        <v>0</v>
      </c>
      <c r="G17" s="1">
        <v>31</v>
      </c>
      <c r="H17" s="1">
        <v>34</v>
      </c>
      <c r="I17" s="1">
        <v>22</v>
      </c>
      <c r="J17" s="1">
        <v>0</v>
      </c>
      <c r="K17" s="1">
        <v>105</v>
      </c>
      <c r="L17" s="1">
        <v>40</v>
      </c>
      <c r="M17" s="1">
        <v>7</v>
      </c>
      <c r="N17" s="1">
        <v>0</v>
      </c>
      <c r="O17" s="1">
        <v>14</v>
      </c>
      <c r="P17" s="1">
        <v>0</v>
      </c>
      <c r="Q17" s="1">
        <f t="shared" si="0"/>
        <v>320</v>
      </c>
      <c r="R17" s="1">
        <v>91</v>
      </c>
      <c r="S17" s="1">
        <v>15</v>
      </c>
      <c r="T17" s="1">
        <v>1921</v>
      </c>
      <c r="U17" s="1">
        <v>10269</v>
      </c>
    </row>
    <row r="18" spans="2:21" x14ac:dyDescent="0.2">
      <c r="B18" s="9">
        <v>2012</v>
      </c>
      <c r="C18" s="1">
        <v>20</v>
      </c>
      <c r="D18" s="1">
        <v>14</v>
      </c>
      <c r="E18" s="1">
        <v>0</v>
      </c>
      <c r="F18" s="1">
        <v>0</v>
      </c>
      <c r="G18" s="1">
        <v>0</v>
      </c>
      <c r="H18" s="1">
        <v>21</v>
      </c>
      <c r="I18" s="1">
        <v>16</v>
      </c>
      <c r="J18" s="1">
        <v>0</v>
      </c>
      <c r="K18" s="1">
        <v>47</v>
      </c>
      <c r="L18" s="1">
        <v>10</v>
      </c>
      <c r="M18" s="1">
        <v>0</v>
      </c>
      <c r="N18" s="1">
        <v>0</v>
      </c>
      <c r="O18" s="1">
        <v>0</v>
      </c>
      <c r="P18" s="1">
        <v>0</v>
      </c>
      <c r="Q18" s="1">
        <f t="shared" si="0"/>
        <v>128</v>
      </c>
      <c r="R18" s="1">
        <v>28</v>
      </c>
      <c r="S18" s="1">
        <v>17</v>
      </c>
      <c r="T18" s="1">
        <v>770</v>
      </c>
      <c r="U18" s="1">
        <v>4078</v>
      </c>
    </row>
    <row r="19" spans="2:21" x14ac:dyDescent="0.2">
      <c r="B19" s="9">
        <v>2013</v>
      </c>
      <c r="C19" s="1">
        <v>46</v>
      </c>
      <c r="D19" s="1">
        <v>104</v>
      </c>
      <c r="E19" s="1">
        <v>15</v>
      </c>
      <c r="F19" s="1">
        <v>12</v>
      </c>
      <c r="G19" s="1">
        <v>45</v>
      </c>
      <c r="H19" s="1">
        <v>34</v>
      </c>
      <c r="I19" s="1">
        <v>50</v>
      </c>
      <c r="J19" s="1">
        <v>0</v>
      </c>
      <c r="K19" s="1">
        <v>147</v>
      </c>
      <c r="L19" s="1">
        <v>47</v>
      </c>
      <c r="M19" s="1">
        <v>23</v>
      </c>
      <c r="N19" s="1">
        <v>0</v>
      </c>
      <c r="O19" s="1">
        <v>0</v>
      </c>
      <c r="P19" s="1">
        <v>0</v>
      </c>
      <c r="Q19" s="1">
        <f t="shared" si="0"/>
        <v>523</v>
      </c>
      <c r="R19" s="1">
        <v>131</v>
      </c>
      <c r="S19" s="1">
        <v>29</v>
      </c>
      <c r="T19" s="1">
        <v>2727</v>
      </c>
      <c r="U19" s="1">
        <v>12410</v>
      </c>
    </row>
    <row r="20" spans="2:21" x14ac:dyDescent="0.2">
      <c r="B20" s="9">
        <v>2014</v>
      </c>
      <c r="C20">
        <v>63</v>
      </c>
      <c r="D20">
        <v>104</v>
      </c>
      <c r="E20">
        <v>15</v>
      </c>
      <c r="F20">
        <v>12</v>
      </c>
      <c r="G20">
        <v>63</v>
      </c>
      <c r="H20">
        <v>41</v>
      </c>
      <c r="I20">
        <v>50</v>
      </c>
      <c r="J20">
        <v>0</v>
      </c>
      <c r="K20">
        <v>169</v>
      </c>
      <c r="L20">
        <v>53</v>
      </c>
      <c r="M20">
        <v>84</v>
      </c>
      <c r="N20">
        <v>0</v>
      </c>
      <c r="O20">
        <v>2</v>
      </c>
      <c r="P20">
        <v>0</v>
      </c>
      <c r="Q20" s="1">
        <f t="shared" si="0"/>
        <v>656</v>
      </c>
      <c r="R20" s="1">
        <v>159</v>
      </c>
      <c r="S20" s="1">
        <v>29</v>
      </c>
      <c r="T20" s="1">
        <v>3098</v>
      </c>
      <c r="U20" s="1">
        <v>13836</v>
      </c>
    </row>
    <row r="21" spans="2:21" x14ac:dyDescent="0.2">
      <c r="B21" s="9">
        <v>2015</v>
      </c>
      <c r="C21">
        <v>68</v>
      </c>
      <c r="D21">
        <v>104</v>
      </c>
      <c r="E21">
        <v>15</v>
      </c>
      <c r="F21">
        <v>12</v>
      </c>
      <c r="G21">
        <v>63</v>
      </c>
      <c r="H21">
        <v>41</v>
      </c>
      <c r="I21">
        <v>50</v>
      </c>
      <c r="J21">
        <v>0</v>
      </c>
      <c r="K21">
        <v>169</v>
      </c>
      <c r="L21">
        <v>53</v>
      </c>
      <c r="M21">
        <v>23</v>
      </c>
      <c r="N21">
        <v>0</v>
      </c>
      <c r="O21">
        <v>2</v>
      </c>
      <c r="P21" s="1">
        <v>0</v>
      </c>
      <c r="Q21" s="1">
        <f t="shared" si="0"/>
        <v>600</v>
      </c>
      <c r="R21">
        <v>159</v>
      </c>
      <c r="S21">
        <v>29</v>
      </c>
      <c r="T21" s="1">
        <v>3038</v>
      </c>
      <c r="U21" s="1">
        <v>13446</v>
      </c>
    </row>
    <row r="22" spans="2:21" x14ac:dyDescent="0.2">
      <c r="B22" s="9">
        <v>2016</v>
      </c>
      <c r="C22">
        <v>146</v>
      </c>
      <c r="D22">
        <v>283</v>
      </c>
      <c r="E22">
        <v>53</v>
      </c>
      <c r="F22">
        <v>12</v>
      </c>
      <c r="G22">
        <v>115</v>
      </c>
      <c r="H22">
        <v>53</v>
      </c>
      <c r="I22">
        <v>68</v>
      </c>
      <c r="J22">
        <v>0</v>
      </c>
      <c r="K22">
        <v>195</v>
      </c>
      <c r="L22">
        <v>112</v>
      </c>
      <c r="M22">
        <v>85</v>
      </c>
      <c r="N22">
        <v>6</v>
      </c>
      <c r="O22">
        <v>2</v>
      </c>
      <c r="P22" s="1">
        <v>0</v>
      </c>
      <c r="Q22" s="1">
        <f t="shared" si="0"/>
        <v>1130</v>
      </c>
      <c r="R22">
        <v>247</v>
      </c>
      <c r="S22">
        <v>83</v>
      </c>
      <c r="T22" s="1">
        <v>6024</v>
      </c>
      <c r="U22" s="1">
        <v>17503</v>
      </c>
    </row>
    <row r="23" spans="2:21" x14ac:dyDescent="0.2">
      <c r="B23" s="9">
        <v>2017</v>
      </c>
      <c r="C23">
        <v>175</v>
      </c>
      <c r="D23">
        <v>438</v>
      </c>
      <c r="E23">
        <v>81</v>
      </c>
      <c r="F23">
        <v>12</v>
      </c>
      <c r="G23">
        <v>112</v>
      </c>
      <c r="H23">
        <v>59</v>
      </c>
      <c r="I23">
        <v>86</v>
      </c>
      <c r="J23">
        <v>0</v>
      </c>
      <c r="K23">
        <v>242</v>
      </c>
      <c r="L23">
        <v>158</v>
      </c>
      <c r="M23">
        <v>6</v>
      </c>
      <c r="N23">
        <v>6</v>
      </c>
      <c r="O23">
        <v>2</v>
      </c>
      <c r="P23" s="1">
        <v>0</v>
      </c>
      <c r="Q23" s="1">
        <f t="shared" si="0"/>
        <v>1377</v>
      </c>
      <c r="R23">
        <v>280</v>
      </c>
      <c r="S23">
        <v>124</v>
      </c>
      <c r="T23" s="1">
        <v>7843</v>
      </c>
      <c r="U23" s="1">
        <v>19858</v>
      </c>
    </row>
  </sheetData>
  <phoneticPr fontId="8" type="noConversion"/>
  <pageMargins left="0.75" right="0.75" top="1" bottom="1" header="0" footer="0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Consultas oficinas</vt:lpstr>
      <vt:lpstr>Eventos y Participantes</vt:lpstr>
      <vt:lpstr>FYCMA (Palacio Ferias)</vt:lpstr>
      <vt:lpstr>Palacio de Deportes</vt:lpstr>
      <vt:lpstr>Datos Área Turismo Ayto.</vt:lpstr>
      <vt:lpstr>Punto turístico Málaga</vt:lpstr>
      <vt:lpstr>Establ. por clase y categoría</vt:lpstr>
      <vt:lpstr>Plazas Estbl. Hoteleros por...</vt:lpstr>
      <vt:lpstr>Plazas en Estbl. Rurales</vt:lpstr>
      <vt:lpstr>Número de Cafeterías</vt:lpstr>
      <vt:lpstr>Número de Restaurantes</vt:lpstr>
      <vt:lpstr>Número de Campamentos</vt:lpstr>
      <vt:lpstr>Número de Apartamentos</vt:lpstr>
    </vt:vector>
  </TitlesOfParts>
  <Company>AEA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Instituto Nacional de Estadística. Base de datos INEbase</dc:title>
  <dc:creator>AEA</dc:creator>
  <cp:lastModifiedBy>felipecc</cp:lastModifiedBy>
  <cp:lastPrinted>2008-11-06T12:02:56Z</cp:lastPrinted>
  <dcterms:created xsi:type="dcterms:W3CDTF">2001-12-26T10:27:49Z</dcterms:created>
  <dcterms:modified xsi:type="dcterms:W3CDTF">2019-07-19T08:55:56Z</dcterms:modified>
</cp:coreProperties>
</file>