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actualizacion BASE DATOS MÁLAGA\2020\Segunda (28-12-20)\"/>
    </mc:Choice>
  </mc:AlternateContent>
  <bookViews>
    <workbookView xWindow="0" yWindow="0" windowWidth="19200" windowHeight="11595" tabRatio="633" firstSheet="4" activeTab="5"/>
  </bookViews>
  <sheets>
    <sheet name="Consultas oficinas" sheetId="7" r:id="rId1"/>
    <sheet name="Eventos y Participantes" sheetId="48" r:id="rId2"/>
    <sheet name="FYCMA (Palacio Ferias)" sheetId="49" r:id="rId3"/>
    <sheet name="Datos Área Turismo Ayto." sheetId="47" r:id="rId4"/>
    <sheet name="Palacio de Deportes" sheetId="50" r:id="rId5"/>
    <sheet name="Punto turístico Málaga" sheetId="18" r:id="rId6"/>
    <sheet name="Plazas Estbl. Hoteleros por..." sheetId="52" r:id="rId7"/>
    <sheet name="Número de Cafeterías" sheetId="54" r:id="rId8"/>
    <sheet name="Establ. por clase y categoría" sheetId="51" r:id="rId9"/>
    <sheet name="Número de Restaurantes" sheetId="55" r:id="rId10"/>
    <sheet name="Plazas en Estbl. Rurales" sheetId="53" r:id="rId11"/>
    <sheet name="Número de Apartamentos" sheetId="56" r:id="rId12"/>
    <sheet name="Número de Campamentos" sheetId="57" r:id="rId1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1" i="18" l="1"/>
  <c r="F212" i="18"/>
  <c r="F213" i="18"/>
  <c r="F210" i="18"/>
  <c r="C207" i="18"/>
  <c r="C210" i="18"/>
  <c r="C211" i="18"/>
  <c r="C212" i="18"/>
  <c r="C213" i="18"/>
  <c r="C204" i="18"/>
  <c r="C205" i="18"/>
  <c r="C329" i="51" l="1"/>
  <c r="E203" i="18" l="1"/>
  <c r="U325" i="51" l="1"/>
  <c r="C307" i="52"/>
  <c r="D307" i="52"/>
  <c r="E307" i="52"/>
  <c r="F307" i="52"/>
  <c r="G307" i="52"/>
  <c r="H307" i="52"/>
  <c r="I307" i="52"/>
  <c r="J307" i="52"/>
  <c r="K307" i="52"/>
  <c r="L307" i="52"/>
  <c r="M307" i="52"/>
  <c r="N307" i="52"/>
  <c r="O307" i="52"/>
  <c r="P307" i="52"/>
  <c r="R307" i="52"/>
  <c r="S307" i="52"/>
  <c r="T307" i="52"/>
  <c r="C308" i="52"/>
  <c r="D308" i="52"/>
  <c r="E308" i="52"/>
  <c r="F308" i="52"/>
  <c r="G308" i="52"/>
  <c r="H308" i="52"/>
  <c r="I308" i="52"/>
  <c r="J308" i="52"/>
  <c r="K308" i="52"/>
  <c r="L308" i="52"/>
  <c r="M308" i="52"/>
  <c r="N308" i="52"/>
  <c r="O308" i="52"/>
  <c r="P308" i="52"/>
  <c r="R308" i="52"/>
  <c r="S308" i="52"/>
  <c r="T308" i="52"/>
  <c r="C309" i="52"/>
  <c r="D309" i="52"/>
  <c r="E309" i="52"/>
  <c r="F309" i="52"/>
  <c r="G309" i="52"/>
  <c r="H309" i="52"/>
  <c r="I309" i="52"/>
  <c r="J309" i="52"/>
  <c r="K309" i="52"/>
  <c r="L309" i="52"/>
  <c r="M309" i="52"/>
  <c r="N309" i="52"/>
  <c r="O309" i="52"/>
  <c r="P309" i="52"/>
  <c r="R309" i="52"/>
  <c r="S309" i="52"/>
  <c r="T309" i="52"/>
  <c r="C310" i="52"/>
  <c r="D310" i="52"/>
  <c r="E310" i="52"/>
  <c r="F310" i="52"/>
  <c r="G310" i="52"/>
  <c r="H310" i="52"/>
  <c r="I310" i="52"/>
  <c r="J310" i="52"/>
  <c r="K310" i="52"/>
  <c r="L310" i="52"/>
  <c r="M310" i="52"/>
  <c r="N310" i="52"/>
  <c r="O310" i="52"/>
  <c r="P310" i="52"/>
  <c r="R310" i="52"/>
  <c r="S310" i="52"/>
  <c r="T310" i="52"/>
  <c r="C311" i="52"/>
  <c r="D311" i="52"/>
  <c r="E311" i="52"/>
  <c r="F311" i="52"/>
  <c r="G311" i="52"/>
  <c r="H311" i="52"/>
  <c r="I311" i="52"/>
  <c r="J311" i="52"/>
  <c r="K311" i="52"/>
  <c r="L311" i="52"/>
  <c r="M311" i="52"/>
  <c r="N311" i="52"/>
  <c r="O311" i="52"/>
  <c r="P311" i="52"/>
  <c r="R311" i="52"/>
  <c r="S311" i="52"/>
  <c r="T311" i="52"/>
  <c r="C312" i="52"/>
  <c r="D312" i="52"/>
  <c r="E312" i="52"/>
  <c r="F312" i="52"/>
  <c r="G312" i="52"/>
  <c r="H312" i="52"/>
  <c r="I312" i="52"/>
  <c r="J312" i="52"/>
  <c r="K312" i="52"/>
  <c r="L312" i="52"/>
  <c r="M312" i="52"/>
  <c r="N312" i="52"/>
  <c r="O312" i="52"/>
  <c r="P312" i="52"/>
  <c r="R312" i="52"/>
  <c r="S312" i="52"/>
  <c r="T312" i="52"/>
  <c r="C313" i="52"/>
  <c r="D313" i="52"/>
  <c r="E313" i="52"/>
  <c r="F313" i="52"/>
  <c r="G313" i="52"/>
  <c r="H313" i="52"/>
  <c r="I313" i="52"/>
  <c r="J313" i="52"/>
  <c r="K313" i="52"/>
  <c r="L313" i="52"/>
  <c r="M313" i="52"/>
  <c r="N313" i="52"/>
  <c r="O313" i="52"/>
  <c r="P313" i="52"/>
  <c r="R313" i="52"/>
  <c r="S313" i="52"/>
  <c r="T313" i="52"/>
  <c r="C314" i="52"/>
  <c r="D314" i="52"/>
  <c r="E314" i="52"/>
  <c r="F314" i="52"/>
  <c r="G314" i="52"/>
  <c r="H314" i="52"/>
  <c r="I314" i="52"/>
  <c r="J314" i="52"/>
  <c r="K314" i="52"/>
  <c r="L314" i="52"/>
  <c r="M314" i="52"/>
  <c r="N314" i="52"/>
  <c r="O314" i="52"/>
  <c r="P314" i="52"/>
  <c r="R314" i="52"/>
  <c r="S314" i="52"/>
  <c r="T314" i="52"/>
  <c r="C315" i="52"/>
  <c r="D315" i="52"/>
  <c r="E315" i="52"/>
  <c r="F315" i="52"/>
  <c r="G315" i="52"/>
  <c r="H315" i="52"/>
  <c r="I315" i="52"/>
  <c r="J315" i="52"/>
  <c r="K315" i="52"/>
  <c r="L315" i="52"/>
  <c r="M315" i="52"/>
  <c r="N315" i="52"/>
  <c r="O315" i="52"/>
  <c r="P315" i="52"/>
  <c r="R315" i="52"/>
  <c r="S315" i="52"/>
  <c r="T315" i="52"/>
  <c r="C316" i="52"/>
  <c r="D316" i="52"/>
  <c r="E316" i="52"/>
  <c r="F316" i="52"/>
  <c r="G316" i="52"/>
  <c r="H316" i="52"/>
  <c r="I316" i="52"/>
  <c r="J316" i="52"/>
  <c r="K316" i="52"/>
  <c r="L316" i="52"/>
  <c r="M316" i="52"/>
  <c r="N316" i="52"/>
  <c r="O316" i="52"/>
  <c r="P316" i="52"/>
  <c r="R316" i="52"/>
  <c r="S316" i="52"/>
  <c r="T316" i="52"/>
  <c r="C317" i="52"/>
  <c r="D317" i="52"/>
  <c r="E317" i="52"/>
  <c r="F317" i="52"/>
  <c r="G317" i="52"/>
  <c r="H317" i="52"/>
  <c r="I317" i="52"/>
  <c r="J317" i="52"/>
  <c r="K317" i="52"/>
  <c r="L317" i="52"/>
  <c r="M317" i="52"/>
  <c r="N317" i="52"/>
  <c r="O317" i="52"/>
  <c r="P317" i="52"/>
  <c r="R317" i="52"/>
  <c r="S317" i="52"/>
  <c r="T317" i="52"/>
  <c r="C318" i="52"/>
  <c r="D318" i="52"/>
  <c r="E318" i="52"/>
  <c r="F318" i="52"/>
  <c r="G318" i="52"/>
  <c r="H318" i="52"/>
  <c r="I318" i="52"/>
  <c r="J318" i="52"/>
  <c r="K318" i="52"/>
  <c r="L318" i="52"/>
  <c r="M318" i="52"/>
  <c r="N318" i="52"/>
  <c r="O318" i="52"/>
  <c r="P318" i="52"/>
  <c r="R318" i="52"/>
  <c r="S318" i="52"/>
  <c r="T318" i="52"/>
  <c r="C319" i="52"/>
  <c r="D319" i="52"/>
  <c r="E319" i="52"/>
  <c r="F319" i="52"/>
  <c r="G319" i="52"/>
  <c r="H319" i="52"/>
  <c r="I319" i="52"/>
  <c r="J319" i="52"/>
  <c r="K319" i="52"/>
  <c r="L319" i="52"/>
  <c r="M319" i="52"/>
  <c r="N319" i="52"/>
  <c r="O319" i="52"/>
  <c r="P319" i="52"/>
  <c r="R319" i="52"/>
  <c r="S319" i="52"/>
  <c r="T319" i="52"/>
  <c r="C320" i="52"/>
  <c r="D320" i="52"/>
  <c r="E320" i="52"/>
  <c r="F320" i="52"/>
  <c r="G320" i="52"/>
  <c r="H320" i="52"/>
  <c r="I320" i="52"/>
  <c r="J320" i="52"/>
  <c r="K320" i="52"/>
  <c r="L320" i="52"/>
  <c r="M320" i="52"/>
  <c r="N320" i="52"/>
  <c r="O320" i="52"/>
  <c r="P320" i="52"/>
  <c r="R320" i="52"/>
  <c r="S320" i="52"/>
  <c r="T320" i="52"/>
  <c r="C321" i="52"/>
  <c r="D321" i="52"/>
  <c r="E321" i="52"/>
  <c r="F321" i="52"/>
  <c r="G321" i="52"/>
  <c r="H321" i="52"/>
  <c r="I321" i="52"/>
  <c r="J321" i="52"/>
  <c r="K321" i="52"/>
  <c r="L321" i="52"/>
  <c r="M321" i="52"/>
  <c r="N321" i="52"/>
  <c r="O321" i="52"/>
  <c r="P321" i="52"/>
  <c r="R321" i="52"/>
  <c r="S321" i="52"/>
  <c r="T321" i="52"/>
  <c r="C322" i="52"/>
  <c r="D322" i="52"/>
  <c r="E322" i="52"/>
  <c r="F322" i="52"/>
  <c r="G322" i="52"/>
  <c r="H322" i="52"/>
  <c r="I322" i="52"/>
  <c r="J322" i="52"/>
  <c r="K322" i="52"/>
  <c r="L322" i="52"/>
  <c r="M322" i="52"/>
  <c r="N322" i="52"/>
  <c r="O322" i="52"/>
  <c r="P322" i="52"/>
  <c r="R322" i="52"/>
  <c r="S322" i="52"/>
  <c r="T322" i="52"/>
  <c r="C323" i="52"/>
  <c r="D323" i="52"/>
  <c r="E323" i="52"/>
  <c r="F323" i="52"/>
  <c r="G323" i="52"/>
  <c r="H323" i="52"/>
  <c r="I323" i="52"/>
  <c r="J323" i="52"/>
  <c r="K323" i="52"/>
  <c r="L323" i="52"/>
  <c r="M323" i="52"/>
  <c r="N323" i="52"/>
  <c r="O323" i="52"/>
  <c r="P323" i="52"/>
  <c r="R323" i="52"/>
  <c r="S323" i="52"/>
  <c r="T323" i="52"/>
  <c r="C324" i="52"/>
  <c r="D324" i="52"/>
  <c r="E324" i="52"/>
  <c r="F324" i="52"/>
  <c r="G324" i="52"/>
  <c r="H324" i="52"/>
  <c r="I324" i="52"/>
  <c r="J324" i="52"/>
  <c r="K324" i="52"/>
  <c r="L324" i="52"/>
  <c r="M324" i="52"/>
  <c r="N324" i="52"/>
  <c r="O324" i="52"/>
  <c r="P324" i="52"/>
  <c r="R324" i="52"/>
  <c r="S324" i="52"/>
  <c r="T324" i="52"/>
  <c r="C325" i="52"/>
  <c r="D325" i="52"/>
  <c r="E325" i="52"/>
  <c r="F325" i="52"/>
  <c r="G325" i="52"/>
  <c r="H325" i="52"/>
  <c r="I325" i="52"/>
  <c r="J325" i="52"/>
  <c r="K325" i="52"/>
  <c r="L325" i="52"/>
  <c r="M325" i="52"/>
  <c r="N325" i="52"/>
  <c r="O325" i="52"/>
  <c r="P325" i="52"/>
  <c r="R325" i="52"/>
  <c r="S325" i="52"/>
  <c r="T325" i="52"/>
  <c r="C326" i="52"/>
  <c r="D326" i="52"/>
  <c r="E326" i="52"/>
  <c r="F326" i="52"/>
  <c r="G326" i="52"/>
  <c r="H326" i="52"/>
  <c r="I326" i="52"/>
  <c r="J326" i="52"/>
  <c r="K326" i="52"/>
  <c r="L326" i="52"/>
  <c r="M326" i="52"/>
  <c r="N326" i="52"/>
  <c r="O326" i="52"/>
  <c r="P326" i="52"/>
  <c r="R326" i="52"/>
  <c r="S326" i="52"/>
  <c r="T326" i="52"/>
  <c r="U307" i="52"/>
  <c r="U308" i="52"/>
  <c r="U309" i="52"/>
  <c r="U310" i="52"/>
  <c r="U311" i="52"/>
  <c r="U312" i="52"/>
  <c r="U313" i="52"/>
  <c r="U314" i="52"/>
  <c r="U315" i="52"/>
  <c r="U316" i="52"/>
  <c r="U317" i="52"/>
  <c r="U318" i="52"/>
  <c r="U319" i="52"/>
  <c r="U320" i="52"/>
  <c r="U321" i="52"/>
  <c r="U322" i="52"/>
  <c r="U323" i="52"/>
  <c r="U324" i="52"/>
  <c r="U325" i="52"/>
  <c r="U326" i="52"/>
  <c r="C350" i="52"/>
  <c r="Q24" i="57"/>
  <c r="Q25" i="57"/>
  <c r="Q25" i="56"/>
  <c r="Q26" i="56"/>
  <c r="Q17" i="53"/>
  <c r="Q18" i="53"/>
  <c r="Q19" i="53"/>
  <c r="Q20" i="53"/>
  <c r="Q21" i="53"/>
  <c r="Q22" i="53"/>
  <c r="Q23" i="53"/>
  <c r="Q24" i="53"/>
  <c r="Q25" i="53"/>
  <c r="C374" i="52"/>
  <c r="C349" i="52"/>
  <c r="C373" i="52" s="1"/>
  <c r="D349" i="52"/>
  <c r="D373" i="52" s="1"/>
  <c r="E349" i="52"/>
  <c r="F349" i="52"/>
  <c r="F373" i="52" s="1"/>
  <c r="G349" i="52"/>
  <c r="G373" i="52" s="1"/>
  <c r="H349" i="52"/>
  <c r="H373" i="52" s="1"/>
  <c r="I349" i="52"/>
  <c r="I373" i="52" s="1"/>
  <c r="J349" i="52"/>
  <c r="J373" i="52" s="1"/>
  <c r="K349" i="52"/>
  <c r="K373" i="52" s="1"/>
  <c r="L349" i="52"/>
  <c r="L373" i="52" s="1"/>
  <c r="M349" i="52"/>
  <c r="M373" i="52" s="1"/>
  <c r="N349" i="52"/>
  <c r="N373" i="52" s="1"/>
  <c r="O349" i="52"/>
  <c r="P349" i="52"/>
  <c r="P373" i="52" s="1"/>
  <c r="R349" i="52"/>
  <c r="R373" i="52" s="1"/>
  <c r="S349" i="52"/>
  <c r="S373" i="52" s="1"/>
  <c r="T349" i="52"/>
  <c r="T373" i="52" s="1"/>
  <c r="U349" i="52"/>
  <c r="U373" i="52" s="1"/>
  <c r="D350" i="52"/>
  <c r="D374" i="52" s="1"/>
  <c r="E350" i="52"/>
  <c r="F350" i="52"/>
  <c r="F374" i="52" s="1"/>
  <c r="G350" i="52"/>
  <c r="G374" i="52" s="1"/>
  <c r="H350" i="52"/>
  <c r="H374" i="52" s="1"/>
  <c r="I350" i="52"/>
  <c r="I374" i="52" s="1"/>
  <c r="J350" i="52"/>
  <c r="J374" i="52" s="1"/>
  <c r="K350" i="52"/>
  <c r="K374" i="52" s="1"/>
  <c r="L350" i="52"/>
  <c r="L374" i="52" s="1"/>
  <c r="M350" i="52"/>
  <c r="M374" i="52" s="1"/>
  <c r="N350" i="52"/>
  <c r="N374" i="52" s="1"/>
  <c r="O350" i="52"/>
  <c r="O374" i="52" s="1"/>
  <c r="P350" i="52"/>
  <c r="P374" i="52" s="1"/>
  <c r="R350" i="52"/>
  <c r="R374" i="52" s="1"/>
  <c r="S350" i="52"/>
  <c r="S374" i="52" s="1"/>
  <c r="T350" i="52"/>
  <c r="T374" i="52" s="1"/>
  <c r="U350" i="52"/>
  <c r="U374" i="52" s="1"/>
  <c r="Q140" i="52"/>
  <c r="Q141" i="52"/>
  <c r="C347" i="51"/>
  <c r="D347" i="51"/>
  <c r="E347" i="51"/>
  <c r="F347" i="51"/>
  <c r="G347" i="51"/>
  <c r="H347" i="51"/>
  <c r="I347" i="51"/>
  <c r="J347" i="51"/>
  <c r="K347" i="51"/>
  <c r="L347" i="51"/>
  <c r="M347" i="51"/>
  <c r="N347" i="51"/>
  <c r="O347" i="51"/>
  <c r="P347" i="51"/>
  <c r="R347" i="51"/>
  <c r="S347" i="51"/>
  <c r="T347" i="51"/>
  <c r="U347" i="51"/>
  <c r="C348" i="51"/>
  <c r="D348" i="51"/>
  <c r="E348" i="51"/>
  <c r="F348" i="51"/>
  <c r="G348" i="51"/>
  <c r="H348" i="51"/>
  <c r="I348" i="51"/>
  <c r="J348" i="51"/>
  <c r="K348" i="51"/>
  <c r="L348" i="51"/>
  <c r="M348" i="51"/>
  <c r="N348" i="51"/>
  <c r="O348" i="51"/>
  <c r="P348" i="51"/>
  <c r="R348" i="51"/>
  <c r="S348" i="51"/>
  <c r="T348" i="51"/>
  <c r="U348" i="51"/>
  <c r="U371" i="51" s="1"/>
  <c r="C325" i="51"/>
  <c r="D325" i="51"/>
  <c r="E325" i="51"/>
  <c r="F325" i="51"/>
  <c r="G325" i="51"/>
  <c r="H325" i="51"/>
  <c r="I325" i="51"/>
  <c r="J325" i="51"/>
  <c r="K325" i="51"/>
  <c r="L325" i="51"/>
  <c r="M325" i="51"/>
  <c r="N325" i="51"/>
  <c r="O325" i="51"/>
  <c r="P325" i="51"/>
  <c r="R325" i="51"/>
  <c r="S325" i="51"/>
  <c r="T325" i="51"/>
  <c r="C324" i="51"/>
  <c r="D324" i="51"/>
  <c r="E324" i="51"/>
  <c r="F324" i="51"/>
  <c r="G324" i="51"/>
  <c r="H324" i="51"/>
  <c r="I324" i="51"/>
  <c r="J324" i="51"/>
  <c r="K324" i="51"/>
  <c r="L324" i="51"/>
  <c r="M324" i="51"/>
  <c r="N324" i="51"/>
  <c r="O324" i="51"/>
  <c r="P324" i="51"/>
  <c r="R324" i="51"/>
  <c r="S324" i="51"/>
  <c r="T324" i="51"/>
  <c r="U324" i="51"/>
  <c r="Q215" i="51"/>
  <c r="Q216" i="51"/>
  <c r="Q217" i="51"/>
  <c r="Q218" i="51"/>
  <c r="Q219" i="51"/>
  <c r="Q220" i="51"/>
  <c r="Q221" i="51"/>
  <c r="Q222" i="51"/>
  <c r="Q223" i="51"/>
  <c r="Q224" i="51"/>
  <c r="Q225" i="51"/>
  <c r="Q226" i="51"/>
  <c r="Q227" i="51"/>
  <c r="Q228" i="51"/>
  <c r="Q229" i="51"/>
  <c r="Q230" i="51"/>
  <c r="Q231" i="51"/>
  <c r="Q232" i="51"/>
  <c r="Q233" i="51"/>
  <c r="Q214" i="51"/>
  <c r="Q192" i="51"/>
  <c r="Q193" i="51"/>
  <c r="Q194" i="51"/>
  <c r="Q195" i="51"/>
  <c r="Q196" i="51"/>
  <c r="Q197" i="51"/>
  <c r="Q198" i="51"/>
  <c r="Q199" i="51"/>
  <c r="Q200" i="51"/>
  <c r="Q201" i="51"/>
  <c r="Q202" i="51"/>
  <c r="Q203" i="51"/>
  <c r="Q204" i="51"/>
  <c r="Q205" i="51"/>
  <c r="Q206" i="51"/>
  <c r="Q207" i="51"/>
  <c r="Q208" i="51"/>
  <c r="Q209" i="51"/>
  <c r="Q210" i="51"/>
  <c r="Q191" i="51"/>
  <c r="Q169" i="51"/>
  <c r="Q170" i="51"/>
  <c r="Q171" i="51"/>
  <c r="Q172" i="51"/>
  <c r="Q173" i="51"/>
  <c r="Q174" i="51"/>
  <c r="Q175" i="51"/>
  <c r="Q176" i="51"/>
  <c r="Q177" i="51"/>
  <c r="Q178" i="51"/>
  <c r="Q179" i="51"/>
  <c r="Q180" i="51"/>
  <c r="Q181" i="51"/>
  <c r="Q182" i="51"/>
  <c r="Q183" i="51"/>
  <c r="Q184" i="51"/>
  <c r="Q185" i="51"/>
  <c r="Q186" i="51"/>
  <c r="Q187" i="51"/>
  <c r="Q168" i="51"/>
  <c r="Q146" i="51"/>
  <c r="Q147" i="51"/>
  <c r="Q148" i="51"/>
  <c r="Q149" i="51"/>
  <c r="Q150" i="51"/>
  <c r="Q151" i="51"/>
  <c r="Q152" i="51"/>
  <c r="Q153" i="51"/>
  <c r="Q154" i="51"/>
  <c r="Q155" i="51"/>
  <c r="Q156" i="51"/>
  <c r="Q157" i="51"/>
  <c r="Q158" i="51"/>
  <c r="Q159" i="51"/>
  <c r="Q160" i="51"/>
  <c r="Q161" i="51"/>
  <c r="Q162" i="51"/>
  <c r="Q163" i="51"/>
  <c r="Q164" i="51"/>
  <c r="Q145" i="51"/>
  <c r="Q140" i="51"/>
  <c r="Q141" i="51"/>
  <c r="Q122" i="51"/>
  <c r="Q123" i="51"/>
  <c r="Q124" i="51"/>
  <c r="Q125" i="51"/>
  <c r="Q126" i="51"/>
  <c r="Q127" i="51"/>
  <c r="Q128" i="51"/>
  <c r="Q129" i="51"/>
  <c r="Q130" i="51"/>
  <c r="Q131" i="51"/>
  <c r="Q132" i="51"/>
  <c r="Q133" i="51"/>
  <c r="Q134" i="51"/>
  <c r="Q135" i="51"/>
  <c r="Q118" i="51"/>
  <c r="Q117" i="51"/>
  <c r="Q116" i="51"/>
  <c r="Q115" i="51"/>
  <c r="Q114" i="51"/>
  <c r="Q113" i="51"/>
  <c r="Q112" i="51"/>
  <c r="Q111" i="51"/>
  <c r="Q110" i="51"/>
  <c r="Q109" i="51"/>
  <c r="Q108" i="51"/>
  <c r="Q107" i="51"/>
  <c r="Q106" i="51"/>
  <c r="Q105" i="51"/>
  <c r="Q104" i="51"/>
  <c r="Q103" i="51"/>
  <c r="Q102" i="51"/>
  <c r="Q101" i="51"/>
  <c r="Q100" i="51"/>
  <c r="Q99" i="51"/>
  <c r="Q77" i="51"/>
  <c r="Q78" i="51"/>
  <c r="Q79" i="51"/>
  <c r="Q80" i="51"/>
  <c r="Q81" i="51"/>
  <c r="Q82" i="51"/>
  <c r="Q83" i="51"/>
  <c r="Q84" i="51"/>
  <c r="Q85" i="51"/>
  <c r="Q86" i="51"/>
  <c r="Q87" i="51"/>
  <c r="Q88" i="51"/>
  <c r="Q89" i="51"/>
  <c r="Q90" i="51"/>
  <c r="Q91" i="51"/>
  <c r="Q92" i="51"/>
  <c r="Q93" i="51"/>
  <c r="Q94" i="51"/>
  <c r="Q95" i="51"/>
  <c r="Q76" i="51"/>
  <c r="Q72" i="51"/>
  <c r="Q71" i="51"/>
  <c r="Q70" i="51"/>
  <c r="Q69" i="51"/>
  <c r="Q68" i="51"/>
  <c r="Q67" i="51"/>
  <c r="Q66" i="51"/>
  <c r="Q65" i="51"/>
  <c r="Q64" i="51"/>
  <c r="Q63" i="51"/>
  <c r="Q62" i="51"/>
  <c r="Q61" i="51"/>
  <c r="Q60" i="51"/>
  <c r="Q59" i="51"/>
  <c r="Q58" i="51"/>
  <c r="Q57" i="51"/>
  <c r="Q56" i="51"/>
  <c r="Q55" i="51"/>
  <c r="Q54" i="51"/>
  <c r="Q53" i="51"/>
  <c r="Q49" i="51"/>
  <c r="Q31" i="51"/>
  <c r="Q32" i="51"/>
  <c r="Q33" i="51"/>
  <c r="Q34" i="51"/>
  <c r="Q35" i="51"/>
  <c r="Q36" i="51"/>
  <c r="Q37" i="51"/>
  <c r="Q38" i="51"/>
  <c r="Q39" i="51"/>
  <c r="Q40" i="51"/>
  <c r="Q41" i="51"/>
  <c r="Q42" i="51"/>
  <c r="Q43" i="51"/>
  <c r="Q44" i="51"/>
  <c r="Q45" i="51"/>
  <c r="Q46" i="51"/>
  <c r="Q47" i="51"/>
  <c r="Q48" i="51"/>
  <c r="Q30" i="51"/>
  <c r="Q7" i="51"/>
  <c r="Q8" i="51"/>
  <c r="Q9" i="51"/>
  <c r="Q10" i="51"/>
  <c r="Q11" i="51"/>
  <c r="Q12" i="51"/>
  <c r="Q13" i="51"/>
  <c r="Q14" i="51"/>
  <c r="Q15" i="51"/>
  <c r="Q16" i="51"/>
  <c r="Q17" i="51"/>
  <c r="Q18" i="51"/>
  <c r="Q19" i="51"/>
  <c r="Q20" i="51"/>
  <c r="Q21" i="51"/>
  <c r="Q22" i="51"/>
  <c r="Q23" i="51"/>
  <c r="Q24" i="51"/>
  <c r="Q25" i="51"/>
  <c r="Q347" i="51" s="1"/>
  <c r="Q26" i="51"/>
  <c r="Q348" i="51" s="1"/>
  <c r="F204" i="18"/>
  <c r="F207" i="18"/>
  <c r="F205" i="18"/>
  <c r="O203" i="18"/>
  <c r="N203" i="18"/>
  <c r="M203" i="18"/>
  <c r="L203" i="18"/>
  <c r="K203" i="18"/>
  <c r="J203" i="18"/>
  <c r="I203" i="18"/>
  <c r="H203" i="18"/>
  <c r="G203" i="18"/>
  <c r="D203" i="18"/>
  <c r="F201" i="18"/>
  <c r="F202" i="18"/>
  <c r="C201" i="18"/>
  <c r="C202" i="18"/>
  <c r="F196" i="18"/>
  <c r="F197" i="18"/>
  <c r="F198" i="18"/>
  <c r="F199" i="18"/>
  <c r="F200" i="18"/>
  <c r="C196" i="18"/>
  <c r="C197" i="18"/>
  <c r="C198" i="18"/>
  <c r="C199" i="18"/>
  <c r="C200" i="18"/>
  <c r="K190" i="18"/>
  <c r="O190" i="18"/>
  <c r="N190" i="18"/>
  <c r="M190" i="18"/>
  <c r="L190" i="18"/>
  <c r="J190" i="18"/>
  <c r="I190" i="18"/>
  <c r="H190" i="18"/>
  <c r="G190" i="18"/>
  <c r="E190" i="18"/>
  <c r="D190" i="18"/>
  <c r="F191" i="18"/>
  <c r="F192" i="18"/>
  <c r="F193" i="18"/>
  <c r="F194" i="18"/>
  <c r="F195" i="18"/>
  <c r="C191" i="18"/>
  <c r="C192" i="18"/>
  <c r="C193" i="18"/>
  <c r="C194" i="18"/>
  <c r="C195" i="18"/>
  <c r="C203" i="18"/>
  <c r="F188" i="18"/>
  <c r="F189" i="18"/>
  <c r="C188" i="18"/>
  <c r="C189" i="18"/>
  <c r="Q24" i="56"/>
  <c r="Q23" i="57"/>
  <c r="D348" i="52"/>
  <c r="E348" i="52"/>
  <c r="F348" i="52"/>
  <c r="G348" i="52"/>
  <c r="H348" i="52"/>
  <c r="I348" i="52"/>
  <c r="I372" i="52" s="1"/>
  <c r="J348" i="52"/>
  <c r="K348" i="52"/>
  <c r="L348" i="52"/>
  <c r="M348" i="52"/>
  <c r="N348" i="52"/>
  <c r="O348" i="52"/>
  <c r="P348" i="52"/>
  <c r="R348" i="52"/>
  <c r="S348" i="52"/>
  <c r="T348" i="52"/>
  <c r="U348" i="52"/>
  <c r="C348" i="52"/>
  <c r="Q135" i="52"/>
  <c r="Q320" i="52" s="1"/>
  <c r="Q136" i="52"/>
  <c r="Q321" i="52" s="1"/>
  <c r="Q137" i="52"/>
  <c r="Q322" i="52" s="1"/>
  <c r="Q138" i="52"/>
  <c r="Q323" i="52" s="1"/>
  <c r="Q139" i="52"/>
  <c r="Q324" i="52" s="1"/>
  <c r="Q348" i="52"/>
  <c r="O329" i="51"/>
  <c r="P329" i="51"/>
  <c r="R329" i="51"/>
  <c r="S329" i="51"/>
  <c r="T329" i="51"/>
  <c r="U329" i="51"/>
  <c r="O330" i="51"/>
  <c r="P330" i="51"/>
  <c r="R330" i="51"/>
  <c r="S330" i="51"/>
  <c r="T330" i="51"/>
  <c r="U330" i="51"/>
  <c r="O331" i="51"/>
  <c r="P331" i="51"/>
  <c r="R331" i="51"/>
  <c r="S331" i="51"/>
  <c r="T331" i="51"/>
  <c r="U331" i="51"/>
  <c r="O332" i="51"/>
  <c r="P332" i="51"/>
  <c r="R332" i="51"/>
  <c r="S332" i="51"/>
  <c r="T332" i="51"/>
  <c r="U332" i="51"/>
  <c r="O333" i="51"/>
  <c r="P333" i="51"/>
  <c r="R333" i="51"/>
  <c r="S333" i="51"/>
  <c r="T333" i="51"/>
  <c r="U333" i="51"/>
  <c r="O334" i="51"/>
  <c r="P334" i="51"/>
  <c r="R334" i="51"/>
  <c r="S334" i="51"/>
  <c r="T334" i="51"/>
  <c r="U334" i="51"/>
  <c r="O335" i="51"/>
  <c r="P335" i="51"/>
  <c r="R335" i="51"/>
  <c r="S335" i="51"/>
  <c r="T335" i="51"/>
  <c r="U335" i="51"/>
  <c r="O336" i="51"/>
  <c r="P336" i="51"/>
  <c r="R336" i="51"/>
  <c r="S336" i="51"/>
  <c r="T336" i="51"/>
  <c r="U336" i="51"/>
  <c r="O337" i="51"/>
  <c r="P337" i="51"/>
  <c r="R337" i="51"/>
  <c r="S337" i="51"/>
  <c r="T337" i="51"/>
  <c r="U337" i="51"/>
  <c r="O338" i="51"/>
  <c r="P338" i="51"/>
  <c r="R338" i="51"/>
  <c r="S338" i="51"/>
  <c r="T338" i="51"/>
  <c r="U338" i="51"/>
  <c r="O339" i="51"/>
  <c r="P339" i="51"/>
  <c r="R339" i="51"/>
  <c r="S339" i="51"/>
  <c r="T339" i="51"/>
  <c r="U339" i="51"/>
  <c r="O340" i="51"/>
  <c r="P340" i="51"/>
  <c r="R340" i="51"/>
  <c r="S340" i="51"/>
  <c r="T340" i="51"/>
  <c r="U340" i="51"/>
  <c r="O341" i="51"/>
  <c r="P341" i="51"/>
  <c r="R341" i="51"/>
  <c r="S341" i="51"/>
  <c r="T341" i="51"/>
  <c r="U341" i="51"/>
  <c r="O342" i="51"/>
  <c r="P342" i="51"/>
  <c r="R342" i="51"/>
  <c r="S342" i="51"/>
  <c r="T342" i="51"/>
  <c r="U342" i="51"/>
  <c r="O343" i="51"/>
  <c r="P343" i="51"/>
  <c r="R343" i="51"/>
  <c r="S343" i="51"/>
  <c r="T343" i="51"/>
  <c r="U343" i="51"/>
  <c r="O344" i="51"/>
  <c r="P344" i="51"/>
  <c r="R344" i="51"/>
  <c r="S344" i="51"/>
  <c r="T344" i="51"/>
  <c r="U344" i="51"/>
  <c r="O345" i="51"/>
  <c r="P345" i="51"/>
  <c r="R345" i="51"/>
  <c r="S345" i="51"/>
  <c r="T345" i="51"/>
  <c r="U345" i="51"/>
  <c r="O346" i="51"/>
  <c r="P346" i="51"/>
  <c r="R346" i="51"/>
  <c r="S346" i="51"/>
  <c r="T346" i="51"/>
  <c r="U346" i="51"/>
  <c r="O306" i="51"/>
  <c r="P306" i="51"/>
  <c r="R306" i="51"/>
  <c r="S306" i="51"/>
  <c r="T306" i="51"/>
  <c r="U306" i="51"/>
  <c r="O307" i="51"/>
  <c r="P307" i="51"/>
  <c r="R307" i="51"/>
  <c r="S307" i="51"/>
  <c r="T307" i="51"/>
  <c r="U307" i="51"/>
  <c r="O308" i="51"/>
  <c r="P308" i="51"/>
  <c r="R308" i="51"/>
  <c r="S308" i="51"/>
  <c r="T308" i="51"/>
  <c r="U308" i="51"/>
  <c r="O309" i="51"/>
  <c r="P309" i="51"/>
  <c r="R309" i="51"/>
  <c r="S309" i="51"/>
  <c r="T309" i="51"/>
  <c r="U309" i="51"/>
  <c r="O310" i="51"/>
  <c r="P310" i="51"/>
  <c r="R310" i="51"/>
  <c r="S310" i="51"/>
  <c r="T310" i="51"/>
  <c r="U310" i="51"/>
  <c r="O311" i="51"/>
  <c r="P311" i="51"/>
  <c r="R311" i="51"/>
  <c r="S311" i="51"/>
  <c r="T311" i="51"/>
  <c r="U311" i="51"/>
  <c r="O312" i="51"/>
  <c r="P312" i="51"/>
  <c r="R312" i="51"/>
  <c r="S312" i="51"/>
  <c r="T312" i="51"/>
  <c r="U312" i="51"/>
  <c r="O313" i="51"/>
  <c r="P313" i="51"/>
  <c r="R313" i="51"/>
  <c r="S313" i="51"/>
  <c r="T313" i="51"/>
  <c r="U313" i="51"/>
  <c r="O314" i="51"/>
  <c r="P314" i="51"/>
  <c r="R314" i="51"/>
  <c r="S314" i="51"/>
  <c r="T314" i="51"/>
  <c r="U314" i="51"/>
  <c r="O315" i="51"/>
  <c r="P315" i="51"/>
  <c r="R315" i="51"/>
  <c r="S315" i="51"/>
  <c r="T315" i="51"/>
  <c r="U315" i="51"/>
  <c r="O316" i="51"/>
  <c r="P316" i="51"/>
  <c r="R316" i="51"/>
  <c r="S316" i="51"/>
  <c r="T316" i="51"/>
  <c r="U316" i="51"/>
  <c r="O317" i="51"/>
  <c r="P317" i="51"/>
  <c r="R317" i="51"/>
  <c r="S317" i="51"/>
  <c r="T317" i="51"/>
  <c r="U317" i="51"/>
  <c r="O318" i="51"/>
  <c r="P318" i="51"/>
  <c r="R318" i="51"/>
  <c r="S318" i="51"/>
  <c r="T318" i="51"/>
  <c r="U318" i="51"/>
  <c r="O319" i="51"/>
  <c r="P319" i="51"/>
  <c r="R319" i="51"/>
  <c r="S319" i="51"/>
  <c r="T319" i="51"/>
  <c r="U319" i="51"/>
  <c r="O320" i="51"/>
  <c r="P320" i="51"/>
  <c r="R320" i="51"/>
  <c r="S320" i="51"/>
  <c r="T320" i="51"/>
  <c r="U320" i="51"/>
  <c r="O321" i="51"/>
  <c r="P321" i="51"/>
  <c r="R321" i="51"/>
  <c r="S321" i="51"/>
  <c r="T321" i="51"/>
  <c r="U321" i="51"/>
  <c r="O322" i="51"/>
  <c r="P322" i="51"/>
  <c r="R322" i="51"/>
  <c r="S322" i="51"/>
  <c r="T322" i="51"/>
  <c r="U322" i="51"/>
  <c r="O323" i="51"/>
  <c r="P323" i="51"/>
  <c r="R323" i="51"/>
  <c r="S323" i="51"/>
  <c r="T323" i="51"/>
  <c r="U323" i="51"/>
  <c r="N323" i="51"/>
  <c r="C346" i="51"/>
  <c r="D346" i="51"/>
  <c r="E346" i="51"/>
  <c r="F346" i="51"/>
  <c r="G346" i="51"/>
  <c r="H346" i="51"/>
  <c r="I346" i="51"/>
  <c r="J346" i="51"/>
  <c r="K346" i="51"/>
  <c r="L346" i="51"/>
  <c r="M346" i="51"/>
  <c r="N346" i="51"/>
  <c r="C323" i="51"/>
  <c r="C369" i="51"/>
  <c r="D323" i="51"/>
  <c r="D369" i="51"/>
  <c r="E323" i="51"/>
  <c r="E369" i="51"/>
  <c r="F323" i="51"/>
  <c r="F369" i="51"/>
  <c r="G323" i="51"/>
  <c r="G369" i="51"/>
  <c r="H323" i="51"/>
  <c r="H369" i="51"/>
  <c r="I323" i="51"/>
  <c r="I369" i="51"/>
  <c r="J323" i="51"/>
  <c r="J369" i="51"/>
  <c r="K323" i="51"/>
  <c r="K369" i="51"/>
  <c r="L323" i="51"/>
  <c r="M323" i="51"/>
  <c r="M369" i="51"/>
  <c r="N369" i="51"/>
  <c r="Q137" i="51"/>
  <c r="Q138" i="51"/>
  <c r="Q139" i="51"/>
  <c r="Q346" i="51"/>
  <c r="N177" i="18"/>
  <c r="O177" i="18"/>
  <c r="M177" i="18"/>
  <c r="L177" i="18"/>
  <c r="K177" i="18"/>
  <c r="I177" i="18"/>
  <c r="J177" i="18"/>
  <c r="F184" i="18"/>
  <c r="F185" i="18"/>
  <c r="F186" i="18"/>
  <c r="F187" i="18"/>
  <c r="G177" i="18"/>
  <c r="H177" i="18"/>
  <c r="C184" i="18"/>
  <c r="C185" i="18"/>
  <c r="C186" i="18"/>
  <c r="C187" i="18"/>
  <c r="E177" i="18"/>
  <c r="D177" i="18"/>
  <c r="L369" i="51"/>
  <c r="Q323" i="51"/>
  <c r="Q369" i="51"/>
  <c r="U369" i="51"/>
  <c r="T369" i="51"/>
  <c r="S369" i="51"/>
  <c r="R369" i="51"/>
  <c r="P369" i="51"/>
  <c r="U368" i="51"/>
  <c r="T368" i="51"/>
  <c r="S368" i="51"/>
  <c r="R368" i="51"/>
  <c r="P368" i="51"/>
  <c r="U367" i="51"/>
  <c r="T367" i="51"/>
  <c r="S367" i="51"/>
  <c r="R367" i="51"/>
  <c r="P367" i="51"/>
  <c r="U366" i="51"/>
  <c r="T366" i="51"/>
  <c r="S366" i="51"/>
  <c r="R366" i="51"/>
  <c r="P366" i="51"/>
  <c r="U365" i="51"/>
  <c r="T365" i="51"/>
  <c r="S365" i="51"/>
  <c r="R365" i="51"/>
  <c r="P365" i="51"/>
  <c r="U364" i="51"/>
  <c r="T364" i="51"/>
  <c r="S364" i="51"/>
  <c r="R364" i="51"/>
  <c r="P364" i="51"/>
  <c r="U363" i="51"/>
  <c r="T363" i="51"/>
  <c r="S363" i="51"/>
  <c r="R363" i="51"/>
  <c r="P363" i="51"/>
  <c r="U362" i="51"/>
  <c r="T362" i="51"/>
  <c r="S362" i="51"/>
  <c r="R362" i="51"/>
  <c r="P362" i="51"/>
  <c r="U361" i="51"/>
  <c r="T361" i="51"/>
  <c r="S361" i="51"/>
  <c r="R361" i="51"/>
  <c r="P361" i="51"/>
  <c r="U360" i="51"/>
  <c r="T360" i="51"/>
  <c r="S360" i="51"/>
  <c r="R360" i="51"/>
  <c r="P360" i="51"/>
  <c r="U359" i="51"/>
  <c r="T359" i="51"/>
  <c r="S359" i="51"/>
  <c r="R359" i="51"/>
  <c r="P359" i="51"/>
  <c r="U358" i="51"/>
  <c r="T358" i="51"/>
  <c r="S358" i="51"/>
  <c r="R358" i="51"/>
  <c r="P358" i="51"/>
  <c r="U357" i="51"/>
  <c r="T357" i="51"/>
  <c r="S357" i="51"/>
  <c r="R357" i="51"/>
  <c r="P357" i="51"/>
  <c r="U356" i="51"/>
  <c r="T356" i="51"/>
  <c r="S356" i="51"/>
  <c r="R356" i="51"/>
  <c r="P356" i="51"/>
  <c r="U355" i="51"/>
  <c r="T355" i="51"/>
  <c r="S355" i="51"/>
  <c r="R355" i="51"/>
  <c r="P355" i="51"/>
  <c r="U354" i="51"/>
  <c r="T354" i="51"/>
  <c r="S354" i="51"/>
  <c r="R354" i="51"/>
  <c r="P354" i="51"/>
  <c r="U353" i="51"/>
  <c r="T353" i="51"/>
  <c r="S353" i="51"/>
  <c r="R353" i="51"/>
  <c r="P353" i="51"/>
  <c r="U352" i="51"/>
  <c r="T352" i="51"/>
  <c r="S352" i="51"/>
  <c r="R352" i="51"/>
  <c r="P352" i="51"/>
  <c r="Q372" i="52"/>
  <c r="C372" i="52"/>
  <c r="U372" i="52"/>
  <c r="T372" i="52"/>
  <c r="S372" i="52"/>
  <c r="R372" i="52"/>
  <c r="P372" i="52"/>
  <c r="N372" i="52"/>
  <c r="M372" i="52"/>
  <c r="L372" i="52"/>
  <c r="K372" i="52"/>
  <c r="J372" i="52"/>
  <c r="H372" i="52"/>
  <c r="G372" i="52"/>
  <c r="F372" i="52"/>
  <c r="D372" i="52"/>
  <c r="F182" i="18"/>
  <c r="F183" i="18"/>
  <c r="C182" i="18"/>
  <c r="C183" i="18"/>
  <c r="C178" i="18"/>
  <c r="C179" i="18"/>
  <c r="C180" i="18"/>
  <c r="C181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90" i="18"/>
  <c r="I18" i="49"/>
  <c r="I17" i="49"/>
  <c r="I16" i="49"/>
  <c r="I15" i="49"/>
  <c r="I14" i="49"/>
  <c r="I13" i="49"/>
  <c r="I12" i="49"/>
  <c r="I11" i="49"/>
  <c r="I10" i="49"/>
  <c r="I9" i="49"/>
  <c r="I8" i="49"/>
  <c r="I7" i="49"/>
  <c r="I6" i="49"/>
  <c r="I5" i="49"/>
  <c r="H5" i="49"/>
  <c r="H6" i="49"/>
  <c r="H7" i="49"/>
  <c r="H8" i="49"/>
  <c r="H9" i="49"/>
  <c r="H10" i="49"/>
  <c r="H11" i="49"/>
  <c r="H12" i="49"/>
  <c r="H13" i="49"/>
  <c r="H14" i="49"/>
  <c r="H15" i="49"/>
  <c r="H16" i="49"/>
  <c r="H17" i="49"/>
  <c r="H18" i="49"/>
  <c r="F181" i="18"/>
  <c r="C177" i="18"/>
  <c r="F180" i="18"/>
  <c r="F174" i="18"/>
  <c r="F175" i="18"/>
  <c r="F176" i="18"/>
  <c r="F178" i="18"/>
  <c r="F179" i="18"/>
  <c r="F166" i="18"/>
  <c r="F167" i="18"/>
  <c r="F168" i="18"/>
  <c r="F169" i="18"/>
  <c r="F170" i="18"/>
  <c r="F171" i="18"/>
  <c r="F172" i="18"/>
  <c r="F173" i="18"/>
  <c r="F153" i="18"/>
  <c r="F154" i="18"/>
  <c r="F155" i="18"/>
  <c r="F156" i="18"/>
  <c r="F157" i="18"/>
  <c r="F158" i="18"/>
  <c r="F159" i="18"/>
  <c r="F160" i="18"/>
  <c r="F161" i="18"/>
  <c r="F162" i="18"/>
  <c r="F163" i="18"/>
  <c r="C153" i="18"/>
  <c r="C154" i="18"/>
  <c r="C155" i="18"/>
  <c r="C156" i="18"/>
  <c r="C157" i="18"/>
  <c r="C158" i="18"/>
  <c r="C159" i="18"/>
  <c r="C160" i="18"/>
  <c r="C161" i="18"/>
  <c r="C162" i="18"/>
  <c r="C163" i="18"/>
  <c r="Q23" i="56"/>
  <c r="F165" i="18"/>
  <c r="Q22" i="57"/>
  <c r="C347" i="52"/>
  <c r="D347" i="52"/>
  <c r="E347" i="52"/>
  <c r="F347" i="52"/>
  <c r="G347" i="52"/>
  <c r="H347" i="52"/>
  <c r="I347" i="52"/>
  <c r="I371" i="52" s="1"/>
  <c r="J347" i="52"/>
  <c r="K347" i="52"/>
  <c r="L347" i="52"/>
  <c r="M347" i="52"/>
  <c r="N347" i="52"/>
  <c r="O347" i="52"/>
  <c r="P347" i="52"/>
  <c r="R347" i="52"/>
  <c r="S347" i="52"/>
  <c r="T347" i="52"/>
  <c r="U347" i="52"/>
  <c r="C345" i="51"/>
  <c r="D345" i="51"/>
  <c r="E345" i="51"/>
  <c r="F345" i="51"/>
  <c r="G345" i="51"/>
  <c r="H345" i="51"/>
  <c r="I345" i="51"/>
  <c r="J345" i="51"/>
  <c r="K345" i="51"/>
  <c r="L345" i="51"/>
  <c r="M345" i="51"/>
  <c r="N345" i="51"/>
  <c r="C322" i="51"/>
  <c r="C368" i="51"/>
  <c r="D322" i="51"/>
  <c r="D368" i="51"/>
  <c r="E322" i="51"/>
  <c r="E368" i="51"/>
  <c r="F322" i="51"/>
  <c r="F368" i="51"/>
  <c r="G322" i="51"/>
  <c r="G368" i="51"/>
  <c r="H322" i="51"/>
  <c r="H368" i="51"/>
  <c r="I322" i="51"/>
  <c r="I368" i="51"/>
  <c r="J322" i="51"/>
  <c r="J368" i="51"/>
  <c r="K322" i="51"/>
  <c r="K368" i="51"/>
  <c r="L322" i="51"/>
  <c r="L368" i="51"/>
  <c r="M322" i="51"/>
  <c r="M368" i="51"/>
  <c r="N322" i="51"/>
  <c r="N368" i="51"/>
  <c r="Q345" i="51"/>
  <c r="Q344" i="51"/>
  <c r="O164" i="18"/>
  <c r="N164" i="18"/>
  <c r="M164" i="18"/>
  <c r="L164" i="18"/>
  <c r="K164" i="18"/>
  <c r="J164" i="18"/>
  <c r="I164" i="18"/>
  <c r="H164" i="18"/>
  <c r="G164" i="18"/>
  <c r="E164" i="18"/>
  <c r="D164" i="18"/>
  <c r="C164" i="18"/>
  <c r="Q22" i="56"/>
  <c r="Q21" i="56"/>
  <c r="Q20" i="56"/>
  <c r="Q19" i="56"/>
  <c r="Q18" i="56"/>
  <c r="Q17" i="56"/>
  <c r="Q16" i="56"/>
  <c r="Q15" i="56"/>
  <c r="Q14" i="56"/>
  <c r="Q13" i="56"/>
  <c r="Q12" i="56"/>
  <c r="Q11" i="56"/>
  <c r="Q10" i="56"/>
  <c r="Q9" i="56"/>
  <c r="Q8" i="56"/>
  <c r="Q7" i="56"/>
  <c r="Q21" i="57"/>
  <c r="Q20" i="57"/>
  <c r="Q19" i="57"/>
  <c r="Q18" i="57"/>
  <c r="Q17" i="57"/>
  <c r="Q16" i="57"/>
  <c r="Q15" i="57"/>
  <c r="Q14" i="57"/>
  <c r="Q13" i="57"/>
  <c r="Q12" i="57"/>
  <c r="Q11" i="57"/>
  <c r="Q10" i="57"/>
  <c r="Q9" i="57"/>
  <c r="Q8" i="57"/>
  <c r="Q7" i="57"/>
  <c r="Q6" i="57"/>
  <c r="Q16" i="53"/>
  <c r="Q15" i="53"/>
  <c r="Q14" i="53"/>
  <c r="Q13" i="53"/>
  <c r="Q12" i="53"/>
  <c r="Q11" i="53"/>
  <c r="Q10" i="53"/>
  <c r="Q9" i="53"/>
  <c r="Q8" i="53"/>
  <c r="Q7" i="53"/>
  <c r="Q6" i="53"/>
  <c r="U346" i="52"/>
  <c r="T346" i="52"/>
  <c r="S346" i="52"/>
  <c r="R346" i="52"/>
  <c r="P346" i="52"/>
  <c r="O346" i="52"/>
  <c r="N346" i="52"/>
  <c r="M346" i="52"/>
  <c r="L346" i="52"/>
  <c r="K346" i="52"/>
  <c r="J346" i="52"/>
  <c r="I346" i="52"/>
  <c r="I370" i="52" s="1"/>
  <c r="H346" i="52"/>
  <c r="G346" i="52"/>
  <c r="F346" i="52"/>
  <c r="E346" i="52"/>
  <c r="D346" i="52"/>
  <c r="C346" i="52"/>
  <c r="U345" i="52"/>
  <c r="T345" i="52"/>
  <c r="S345" i="52"/>
  <c r="R345" i="52"/>
  <c r="P345" i="52"/>
  <c r="O345" i="52"/>
  <c r="N345" i="52"/>
  <c r="M345" i="52"/>
  <c r="L345" i="52"/>
  <c r="K345" i="52"/>
  <c r="J345" i="52"/>
  <c r="I345" i="52"/>
  <c r="I369" i="52" s="1"/>
  <c r="H345" i="52"/>
  <c r="G345" i="52"/>
  <c r="F345" i="52"/>
  <c r="E345" i="52"/>
  <c r="D345" i="52"/>
  <c r="C345" i="52"/>
  <c r="U344" i="52"/>
  <c r="T344" i="52"/>
  <c r="S344" i="52"/>
  <c r="R344" i="52"/>
  <c r="P344" i="52"/>
  <c r="O344" i="52"/>
  <c r="N344" i="52"/>
  <c r="M344" i="52"/>
  <c r="L344" i="52"/>
  <c r="K344" i="52"/>
  <c r="J344" i="52"/>
  <c r="I344" i="52"/>
  <c r="I368" i="52" s="1"/>
  <c r="H344" i="52"/>
  <c r="G344" i="52"/>
  <c r="F344" i="52"/>
  <c r="E344" i="52"/>
  <c r="D344" i="52"/>
  <c r="C344" i="52"/>
  <c r="U343" i="52"/>
  <c r="T343" i="52"/>
  <c r="S343" i="52"/>
  <c r="R343" i="52"/>
  <c r="P343" i="52"/>
  <c r="O343" i="52"/>
  <c r="N343" i="52"/>
  <c r="M343" i="52"/>
  <c r="L343" i="52"/>
  <c r="K343" i="52"/>
  <c r="J343" i="52"/>
  <c r="I343" i="52"/>
  <c r="I367" i="52" s="1"/>
  <c r="H343" i="52"/>
  <c r="G343" i="52"/>
  <c r="F343" i="52"/>
  <c r="E343" i="52"/>
  <c r="D343" i="52"/>
  <c r="C343" i="52"/>
  <c r="U342" i="52"/>
  <c r="T342" i="52"/>
  <c r="S342" i="52"/>
  <c r="R342" i="52"/>
  <c r="P342" i="52"/>
  <c r="O342" i="52"/>
  <c r="N342" i="52"/>
  <c r="M342" i="52"/>
  <c r="L342" i="52"/>
  <c r="K342" i="52"/>
  <c r="J342" i="52"/>
  <c r="I342" i="52"/>
  <c r="I366" i="52" s="1"/>
  <c r="H342" i="52"/>
  <c r="G342" i="52"/>
  <c r="F342" i="52"/>
  <c r="E342" i="52"/>
  <c r="D342" i="52"/>
  <c r="C342" i="52"/>
  <c r="U341" i="52"/>
  <c r="T341" i="52"/>
  <c r="S341" i="52"/>
  <c r="R341" i="52"/>
  <c r="P341" i="52"/>
  <c r="O341" i="52"/>
  <c r="N341" i="52"/>
  <c r="M341" i="52"/>
  <c r="L341" i="52"/>
  <c r="K341" i="52"/>
  <c r="J341" i="52"/>
  <c r="I341" i="52"/>
  <c r="I365" i="52" s="1"/>
  <c r="H341" i="52"/>
  <c r="G341" i="52"/>
  <c r="F341" i="52"/>
  <c r="E341" i="52"/>
  <c r="D341" i="52"/>
  <c r="C341" i="52"/>
  <c r="U340" i="52"/>
  <c r="T340" i="52"/>
  <c r="S340" i="52"/>
  <c r="R340" i="52"/>
  <c r="P340" i="52"/>
  <c r="O340" i="52"/>
  <c r="N340" i="52"/>
  <c r="M340" i="52"/>
  <c r="L340" i="52"/>
  <c r="K340" i="52"/>
  <c r="J340" i="52"/>
  <c r="I340" i="52"/>
  <c r="I364" i="52" s="1"/>
  <c r="H340" i="52"/>
  <c r="G340" i="52"/>
  <c r="F340" i="52"/>
  <c r="E340" i="52"/>
  <c r="D340" i="52"/>
  <c r="C340" i="52"/>
  <c r="U339" i="52"/>
  <c r="T339" i="52"/>
  <c r="S339" i="52"/>
  <c r="R339" i="52"/>
  <c r="P339" i="52"/>
  <c r="O339" i="52"/>
  <c r="N339" i="52"/>
  <c r="M339" i="52"/>
  <c r="L339" i="52"/>
  <c r="K339" i="52"/>
  <c r="J339" i="52"/>
  <c r="I339" i="52"/>
  <c r="I363" i="52" s="1"/>
  <c r="H339" i="52"/>
  <c r="G339" i="52"/>
  <c r="F339" i="52"/>
  <c r="E339" i="52"/>
  <c r="D339" i="52"/>
  <c r="C339" i="52"/>
  <c r="U338" i="52"/>
  <c r="T338" i="52"/>
  <c r="S338" i="52"/>
  <c r="R338" i="52"/>
  <c r="P338" i="52"/>
  <c r="O338" i="52"/>
  <c r="N338" i="52"/>
  <c r="M338" i="52"/>
  <c r="L338" i="52"/>
  <c r="K338" i="52"/>
  <c r="J338" i="52"/>
  <c r="I338" i="52"/>
  <c r="I362" i="52" s="1"/>
  <c r="H338" i="52"/>
  <c r="G338" i="52"/>
  <c r="F338" i="52"/>
  <c r="E338" i="52"/>
  <c r="D338" i="52"/>
  <c r="C338" i="52"/>
  <c r="U337" i="52"/>
  <c r="T337" i="52"/>
  <c r="S337" i="52"/>
  <c r="R337" i="52"/>
  <c r="P337" i="52"/>
  <c r="O337" i="52"/>
  <c r="N337" i="52"/>
  <c r="M337" i="52"/>
  <c r="L337" i="52"/>
  <c r="K337" i="52"/>
  <c r="J337" i="52"/>
  <c r="I337" i="52"/>
  <c r="I361" i="52" s="1"/>
  <c r="H337" i="52"/>
  <c r="G337" i="52"/>
  <c r="F337" i="52"/>
  <c r="E337" i="52"/>
  <c r="D337" i="52"/>
  <c r="C337" i="52"/>
  <c r="U336" i="52"/>
  <c r="T336" i="52"/>
  <c r="S336" i="52"/>
  <c r="R336" i="52"/>
  <c r="P336" i="52"/>
  <c r="O336" i="52"/>
  <c r="N336" i="52"/>
  <c r="M336" i="52"/>
  <c r="L336" i="52"/>
  <c r="K336" i="52"/>
  <c r="J336" i="52"/>
  <c r="I336" i="52"/>
  <c r="H336" i="52"/>
  <c r="G336" i="52"/>
  <c r="F336" i="52"/>
  <c r="E336" i="52"/>
  <c r="D336" i="52"/>
  <c r="C336" i="52"/>
  <c r="U335" i="52"/>
  <c r="T335" i="52"/>
  <c r="S335" i="52"/>
  <c r="R335" i="52"/>
  <c r="P335" i="52"/>
  <c r="O335" i="52"/>
  <c r="N335" i="52"/>
  <c r="M335" i="52"/>
  <c r="L335" i="52"/>
  <c r="K335" i="52"/>
  <c r="J335" i="52"/>
  <c r="I335" i="52"/>
  <c r="H335" i="52"/>
  <c r="G335" i="52"/>
  <c r="F335" i="52"/>
  <c r="E335" i="52"/>
  <c r="D335" i="52"/>
  <c r="C335" i="52"/>
  <c r="U334" i="52"/>
  <c r="T334" i="52"/>
  <c r="S334" i="52"/>
  <c r="R334" i="52"/>
  <c r="P334" i="52"/>
  <c r="O334" i="52"/>
  <c r="N334" i="52"/>
  <c r="M334" i="52"/>
  <c r="L334" i="52"/>
  <c r="K334" i="52"/>
  <c r="J334" i="52"/>
  <c r="I334" i="52"/>
  <c r="H334" i="52"/>
  <c r="G334" i="52"/>
  <c r="F334" i="52"/>
  <c r="E334" i="52"/>
  <c r="D334" i="52"/>
  <c r="C334" i="52"/>
  <c r="U333" i="52"/>
  <c r="T333" i="52"/>
  <c r="S333" i="52"/>
  <c r="R333" i="52"/>
  <c r="P333" i="52"/>
  <c r="O333" i="52"/>
  <c r="N333" i="52"/>
  <c r="M333" i="52"/>
  <c r="L333" i="52"/>
  <c r="K333" i="52"/>
  <c r="J333" i="52"/>
  <c r="I333" i="52"/>
  <c r="H333" i="52"/>
  <c r="G333" i="52"/>
  <c r="F333" i="52"/>
  <c r="E333" i="52"/>
  <c r="D333" i="52"/>
  <c r="C333" i="52"/>
  <c r="U332" i="52"/>
  <c r="T332" i="52"/>
  <c r="S332" i="52"/>
  <c r="R332" i="52"/>
  <c r="P332" i="52"/>
  <c r="O332" i="52"/>
  <c r="N332" i="52"/>
  <c r="M332" i="52"/>
  <c r="L332" i="52"/>
  <c r="K332" i="52"/>
  <c r="J332" i="52"/>
  <c r="I332" i="52"/>
  <c r="H332" i="52"/>
  <c r="G332" i="52"/>
  <c r="F332" i="52"/>
  <c r="E332" i="52"/>
  <c r="D332" i="52"/>
  <c r="C332" i="52"/>
  <c r="U331" i="52"/>
  <c r="T331" i="52"/>
  <c r="S331" i="52"/>
  <c r="R331" i="52"/>
  <c r="P331" i="52"/>
  <c r="O331" i="52"/>
  <c r="N331" i="52"/>
  <c r="M331" i="52"/>
  <c r="L331" i="52"/>
  <c r="K331" i="52"/>
  <c r="J331" i="52"/>
  <c r="I331" i="52"/>
  <c r="H331" i="52"/>
  <c r="G331" i="52"/>
  <c r="F331" i="52"/>
  <c r="E331" i="52"/>
  <c r="D331" i="52"/>
  <c r="C331" i="52"/>
  <c r="M370" i="52"/>
  <c r="D370" i="52"/>
  <c r="N369" i="52"/>
  <c r="J369" i="52"/>
  <c r="F369" i="52"/>
  <c r="C369" i="52"/>
  <c r="U368" i="52"/>
  <c r="S368" i="52"/>
  <c r="R368" i="52"/>
  <c r="N368" i="52"/>
  <c r="M368" i="52"/>
  <c r="G368" i="52"/>
  <c r="C368" i="52"/>
  <c r="U367" i="52"/>
  <c r="R367" i="52"/>
  <c r="M367" i="52"/>
  <c r="L367" i="52"/>
  <c r="T366" i="52"/>
  <c r="M366" i="52"/>
  <c r="K366" i="52"/>
  <c r="G366" i="52"/>
  <c r="D366" i="52"/>
  <c r="C366" i="52"/>
  <c r="S365" i="52"/>
  <c r="R365" i="52"/>
  <c r="N365" i="52"/>
  <c r="J365" i="52"/>
  <c r="F365" i="52"/>
  <c r="G364" i="52"/>
  <c r="U363" i="52"/>
  <c r="L363" i="52"/>
  <c r="M362" i="52"/>
  <c r="D362" i="52"/>
  <c r="S361" i="52"/>
  <c r="N361" i="52"/>
  <c r="K361" i="52"/>
  <c r="J361" i="52"/>
  <c r="G361" i="52"/>
  <c r="F361" i="52"/>
  <c r="C361" i="52"/>
  <c r="R360" i="52"/>
  <c r="M360" i="52"/>
  <c r="I360" i="52"/>
  <c r="G360" i="52"/>
  <c r="U359" i="52"/>
  <c r="T359" i="52"/>
  <c r="L359" i="52"/>
  <c r="M358" i="52"/>
  <c r="I358" i="52"/>
  <c r="D358" i="52"/>
  <c r="T357" i="52"/>
  <c r="S357" i="52"/>
  <c r="P357" i="52"/>
  <c r="N357" i="52"/>
  <c r="L357" i="52"/>
  <c r="J357" i="52"/>
  <c r="H357" i="52"/>
  <c r="F357" i="52"/>
  <c r="D357" i="52"/>
  <c r="S356" i="52"/>
  <c r="N356" i="52"/>
  <c r="J356" i="52"/>
  <c r="G356" i="52"/>
  <c r="F356" i="52"/>
  <c r="U355" i="52"/>
  <c r="P355" i="52"/>
  <c r="L355" i="52"/>
  <c r="H355" i="52"/>
  <c r="D355" i="52"/>
  <c r="Q249" i="52"/>
  <c r="Q248" i="52"/>
  <c r="Q247" i="52"/>
  <c r="Q246" i="52"/>
  <c r="Q245" i="52"/>
  <c r="Q244" i="52"/>
  <c r="Q243" i="52"/>
  <c r="Q242" i="52"/>
  <c r="Q241" i="52"/>
  <c r="Q240" i="52"/>
  <c r="Q239" i="52"/>
  <c r="Q238" i="52"/>
  <c r="Q134" i="52"/>
  <c r="Q319" i="52" s="1"/>
  <c r="Q133" i="52"/>
  <c r="Q132" i="52"/>
  <c r="Q131" i="52"/>
  <c r="Q130" i="52"/>
  <c r="Q129" i="52"/>
  <c r="Q128" i="52"/>
  <c r="Q127" i="52"/>
  <c r="Q126" i="52"/>
  <c r="Q125" i="52"/>
  <c r="Q124" i="52"/>
  <c r="Q123" i="52"/>
  <c r="Q122" i="52"/>
  <c r="N344" i="51"/>
  <c r="M344" i="51"/>
  <c r="L344" i="51"/>
  <c r="K344" i="51"/>
  <c r="J344" i="51"/>
  <c r="I344" i="51"/>
  <c r="H344" i="51"/>
  <c r="G344" i="51"/>
  <c r="F344" i="51"/>
  <c r="E344" i="51"/>
  <c r="D344" i="51"/>
  <c r="C344" i="51"/>
  <c r="N343" i="51"/>
  <c r="M343" i="51"/>
  <c r="L343" i="51"/>
  <c r="K343" i="51"/>
  <c r="J343" i="51"/>
  <c r="I343" i="51"/>
  <c r="H343" i="51"/>
  <c r="G343" i="51"/>
  <c r="F343" i="51"/>
  <c r="E343" i="51"/>
  <c r="D343" i="51"/>
  <c r="C343" i="51"/>
  <c r="N342" i="51"/>
  <c r="M342" i="51"/>
  <c r="L342" i="51"/>
  <c r="K342" i="51"/>
  <c r="J342" i="51"/>
  <c r="I342" i="51"/>
  <c r="H342" i="51"/>
  <c r="G342" i="51"/>
  <c r="F342" i="51"/>
  <c r="E342" i="51"/>
  <c r="D342" i="51"/>
  <c r="C342" i="51"/>
  <c r="N341" i="51"/>
  <c r="M341" i="51"/>
  <c r="L341" i="51"/>
  <c r="K341" i="51"/>
  <c r="J341" i="51"/>
  <c r="I341" i="51"/>
  <c r="H341" i="51"/>
  <c r="G341" i="51"/>
  <c r="F341" i="51"/>
  <c r="E341" i="51"/>
  <c r="D341" i="51"/>
  <c r="C341" i="51"/>
  <c r="N340" i="51"/>
  <c r="M340" i="51"/>
  <c r="L340" i="51"/>
  <c r="K340" i="51"/>
  <c r="J340" i="51"/>
  <c r="I340" i="51"/>
  <c r="H340" i="51"/>
  <c r="G340" i="51"/>
  <c r="F340" i="51"/>
  <c r="E340" i="51"/>
  <c r="D340" i="51"/>
  <c r="C340" i="51"/>
  <c r="N339" i="51"/>
  <c r="M339" i="51"/>
  <c r="L339" i="51"/>
  <c r="K339" i="51"/>
  <c r="J339" i="51"/>
  <c r="I339" i="51"/>
  <c r="H339" i="51"/>
  <c r="G339" i="51"/>
  <c r="F339" i="51"/>
  <c r="E339" i="51"/>
  <c r="D339" i="51"/>
  <c r="C339" i="51"/>
  <c r="N338" i="51"/>
  <c r="M338" i="51"/>
  <c r="L338" i="51"/>
  <c r="K338" i="51"/>
  <c r="J338" i="51"/>
  <c r="I338" i="51"/>
  <c r="H338" i="51"/>
  <c r="G338" i="51"/>
  <c r="F338" i="51"/>
  <c r="E338" i="51"/>
  <c r="D338" i="51"/>
  <c r="C338" i="51"/>
  <c r="N337" i="51"/>
  <c r="M337" i="51"/>
  <c r="L337" i="51"/>
  <c r="K337" i="51"/>
  <c r="J337" i="51"/>
  <c r="I337" i="51"/>
  <c r="H337" i="51"/>
  <c r="G337" i="51"/>
  <c r="F337" i="51"/>
  <c r="E337" i="51"/>
  <c r="D337" i="51"/>
  <c r="C337" i="51"/>
  <c r="N336" i="51"/>
  <c r="M336" i="51"/>
  <c r="L336" i="51"/>
  <c r="K336" i="51"/>
  <c r="J336" i="51"/>
  <c r="I336" i="51"/>
  <c r="H336" i="51"/>
  <c r="G336" i="51"/>
  <c r="F336" i="51"/>
  <c r="E336" i="51"/>
  <c r="D336" i="51"/>
  <c r="C336" i="51"/>
  <c r="N335" i="51"/>
  <c r="M335" i="51"/>
  <c r="L335" i="51"/>
  <c r="K335" i="51"/>
  <c r="J335" i="51"/>
  <c r="I335" i="51"/>
  <c r="H335" i="51"/>
  <c r="G335" i="51"/>
  <c r="F335" i="51"/>
  <c r="E335" i="51"/>
  <c r="D335" i="51"/>
  <c r="C335" i="51"/>
  <c r="N334" i="51"/>
  <c r="M334" i="51"/>
  <c r="L334" i="51"/>
  <c r="K334" i="51"/>
  <c r="J334" i="51"/>
  <c r="I334" i="51"/>
  <c r="H334" i="51"/>
  <c r="G334" i="51"/>
  <c r="F334" i="51"/>
  <c r="E334" i="51"/>
  <c r="D334" i="51"/>
  <c r="C334" i="51"/>
  <c r="N333" i="51"/>
  <c r="M333" i="51"/>
  <c r="L333" i="51"/>
  <c r="K333" i="51"/>
  <c r="J333" i="51"/>
  <c r="I333" i="51"/>
  <c r="H333" i="51"/>
  <c r="G333" i="51"/>
  <c r="F333" i="51"/>
  <c r="E333" i="51"/>
  <c r="D333" i="51"/>
  <c r="C333" i="51"/>
  <c r="N332" i="51"/>
  <c r="M332" i="51"/>
  <c r="L332" i="51"/>
  <c r="K332" i="51"/>
  <c r="J332" i="51"/>
  <c r="I332" i="51"/>
  <c r="H332" i="51"/>
  <c r="G332" i="51"/>
  <c r="F332" i="51"/>
  <c r="E332" i="51"/>
  <c r="D332" i="51"/>
  <c r="C332" i="51"/>
  <c r="N331" i="51"/>
  <c r="M331" i="51"/>
  <c r="L331" i="51"/>
  <c r="K331" i="51"/>
  <c r="J331" i="51"/>
  <c r="I331" i="51"/>
  <c r="H331" i="51"/>
  <c r="G331" i="51"/>
  <c r="F331" i="51"/>
  <c r="E331" i="51"/>
  <c r="D331" i="51"/>
  <c r="C331" i="51"/>
  <c r="N330" i="51"/>
  <c r="M330" i="51"/>
  <c r="L330" i="51"/>
  <c r="K330" i="51"/>
  <c r="J330" i="51"/>
  <c r="I330" i="51"/>
  <c r="H330" i="51"/>
  <c r="G330" i="51"/>
  <c r="F330" i="51"/>
  <c r="E330" i="51"/>
  <c r="D330" i="51"/>
  <c r="C330" i="51"/>
  <c r="N329" i="51"/>
  <c r="M329" i="51"/>
  <c r="L329" i="51"/>
  <c r="K329" i="51"/>
  <c r="J329" i="51"/>
  <c r="I329" i="51"/>
  <c r="H329" i="51"/>
  <c r="G329" i="51"/>
  <c r="F329" i="51"/>
  <c r="E329" i="51"/>
  <c r="D329" i="51"/>
  <c r="N321" i="51"/>
  <c r="M321" i="51"/>
  <c r="L321" i="51"/>
  <c r="K321" i="51"/>
  <c r="J321" i="51"/>
  <c r="I321" i="51"/>
  <c r="H321" i="51"/>
  <c r="G321" i="51"/>
  <c r="F321" i="51"/>
  <c r="E321" i="51"/>
  <c r="D321" i="51"/>
  <c r="C321" i="51"/>
  <c r="N320" i="51"/>
  <c r="M320" i="51"/>
  <c r="L320" i="51"/>
  <c r="K320" i="51"/>
  <c r="J320" i="51"/>
  <c r="I320" i="51"/>
  <c r="H320" i="51"/>
  <c r="G320" i="51"/>
  <c r="F320" i="51"/>
  <c r="E320" i="51"/>
  <c r="D320" i="51"/>
  <c r="C320" i="51"/>
  <c r="N319" i="51"/>
  <c r="M319" i="51"/>
  <c r="M365" i="51"/>
  <c r="L319" i="51"/>
  <c r="K319" i="51"/>
  <c r="J319" i="51"/>
  <c r="I319" i="51"/>
  <c r="H319" i="51"/>
  <c r="G319" i="51"/>
  <c r="F319" i="51"/>
  <c r="E319" i="51"/>
  <c r="D319" i="51"/>
  <c r="N318" i="51"/>
  <c r="M318" i="51"/>
  <c r="L318" i="51"/>
  <c r="K318" i="51"/>
  <c r="J318" i="51"/>
  <c r="I318" i="51"/>
  <c r="H318" i="51"/>
  <c r="G318" i="51"/>
  <c r="F318" i="51"/>
  <c r="E318" i="51"/>
  <c r="D318" i="51"/>
  <c r="C318" i="51"/>
  <c r="N317" i="51"/>
  <c r="M317" i="51"/>
  <c r="L317" i="51"/>
  <c r="K317" i="51"/>
  <c r="J317" i="51"/>
  <c r="I317" i="51"/>
  <c r="H317" i="51"/>
  <c r="G317" i="51"/>
  <c r="F317" i="51"/>
  <c r="E317" i="51"/>
  <c r="D317" i="51"/>
  <c r="C317" i="51"/>
  <c r="N316" i="51"/>
  <c r="M316" i="51"/>
  <c r="L316" i="51"/>
  <c r="K316" i="51"/>
  <c r="J316" i="51"/>
  <c r="I316" i="51"/>
  <c r="H316" i="51"/>
  <c r="H362" i="51"/>
  <c r="G316" i="51"/>
  <c r="F316" i="51"/>
  <c r="E316" i="51"/>
  <c r="D316" i="51"/>
  <c r="C316" i="51"/>
  <c r="N315" i="51"/>
  <c r="M315" i="51"/>
  <c r="L315" i="51"/>
  <c r="K315" i="51"/>
  <c r="J315" i="51"/>
  <c r="I315" i="51"/>
  <c r="H315" i="51"/>
  <c r="G315" i="51"/>
  <c r="F315" i="51"/>
  <c r="E315" i="51"/>
  <c r="D315" i="51"/>
  <c r="C315" i="51"/>
  <c r="N314" i="51"/>
  <c r="M314" i="51"/>
  <c r="L314" i="51"/>
  <c r="K314" i="51"/>
  <c r="J314" i="51"/>
  <c r="I314" i="51"/>
  <c r="H314" i="51"/>
  <c r="G314" i="51"/>
  <c r="F314" i="51"/>
  <c r="E314" i="51"/>
  <c r="D314" i="51"/>
  <c r="C314" i="51"/>
  <c r="N313" i="51"/>
  <c r="M313" i="51"/>
  <c r="L313" i="51"/>
  <c r="K313" i="51"/>
  <c r="J313" i="51"/>
  <c r="I313" i="51"/>
  <c r="H313" i="51"/>
  <c r="G313" i="51"/>
  <c r="F313" i="51"/>
  <c r="E313" i="51"/>
  <c r="D313" i="51"/>
  <c r="C313" i="51"/>
  <c r="N312" i="51"/>
  <c r="M312" i="51"/>
  <c r="L312" i="51"/>
  <c r="K312" i="51"/>
  <c r="J312" i="51"/>
  <c r="I312" i="51"/>
  <c r="H312" i="51"/>
  <c r="G312" i="51"/>
  <c r="F312" i="51"/>
  <c r="E312" i="51"/>
  <c r="D312" i="51"/>
  <c r="C312" i="51"/>
  <c r="N311" i="51"/>
  <c r="M311" i="51"/>
  <c r="L311" i="51"/>
  <c r="K311" i="51"/>
  <c r="J311" i="51"/>
  <c r="I311" i="51"/>
  <c r="H311" i="51"/>
  <c r="G311" i="51"/>
  <c r="F311" i="51"/>
  <c r="E311" i="51"/>
  <c r="D311" i="51"/>
  <c r="C311" i="51"/>
  <c r="N310" i="51"/>
  <c r="M310" i="51"/>
  <c r="L310" i="51"/>
  <c r="K310" i="51"/>
  <c r="J310" i="51"/>
  <c r="I310" i="51"/>
  <c r="H310" i="51"/>
  <c r="G310" i="51"/>
  <c r="F310" i="51"/>
  <c r="E310" i="51"/>
  <c r="D310" i="51"/>
  <c r="C310" i="51"/>
  <c r="N309" i="51"/>
  <c r="M309" i="51"/>
  <c r="L309" i="51"/>
  <c r="K309" i="51"/>
  <c r="J309" i="51"/>
  <c r="I309" i="51"/>
  <c r="H309" i="51"/>
  <c r="G309" i="51"/>
  <c r="F309" i="51"/>
  <c r="E309" i="51"/>
  <c r="D309" i="51"/>
  <c r="C309" i="51"/>
  <c r="N308" i="51"/>
  <c r="M308" i="51"/>
  <c r="L308" i="51"/>
  <c r="K308" i="51"/>
  <c r="J308" i="51"/>
  <c r="I308" i="51"/>
  <c r="H308" i="51"/>
  <c r="G308" i="51"/>
  <c r="F308" i="51"/>
  <c r="E308" i="51"/>
  <c r="D308" i="51"/>
  <c r="C308" i="51"/>
  <c r="N307" i="51"/>
  <c r="M307" i="51"/>
  <c r="L307" i="51"/>
  <c r="K307" i="51"/>
  <c r="J307" i="51"/>
  <c r="I307" i="51"/>
  <c r="H307" i="51"/>
  <c r="G307" i="51"/>
  <c r="F307" i="51"/>
  <c r="E307" i="51"/>
  <c r="D307" i="51"/>
  <c r="C307" i="51"/>
  <c r="N306" i="51"/>
  <c r="M306" i="51"/>
  <c r="L306" i="51"/>
  <c r="K306" i="51"/>
  <c r="J306" i="51"/>
  <c r="I306" i="51"/>
  <c r="H306" i="51"/>
  <c r="G306" i="51"/>
  <c r="F306" i="51"/>
  <c r="E306" i="51"/>
  <c r="D306" i="51"/>
  <c r="C306" i="51"/>
  <c r="Q294" i="51"/>
  <c r="Q293" i="51"/>
  <c r="Q292" i="51"/>
  <c r="Q291" i="51"/>
  <c r="Q290" i="51"/>
  <c r="Q289" i="51"/>
  <c r="Q288" i="51"/>
  <c r="Q287" i="51"/>
  <c r="Q286" i="51"/>
  <c r="Q285" i="51"/>
  <c r="Q284" i="51"/>
  <c r="Q283" i="51"/>
  <c r="Q271" i="51"/>
  <c r="Q270" i="51"/>
  <c r="Q269" i="51"/>
  <c r="Q268" i="51"/>
  <c r="Q267" i="51"/>
  <c r="Q266" i="51"/>
  <c r="Q265" i="51"/>
  <c r="Q264" i="51"/>
  <c r="Q263" i="51"/>
  <c r="Q262" i="51"/>
  <c r="Q261" i="51"/>
  <c r="Q260" i="51"/>
  <c r="Q248" i="51"/>
  <c r="Q247" i="51"/>
  <c r="Q246" i="51"/>
  <c r="Q245" i="51"/>
  <c r="Q244" i="51"/>
  <c r="Q243" i="51"/>
  <c r="Q242" i="51"/>
  <c r="Q241" i="51"/>
  <c r="Q240" i="51"/>
  <c r="Q239" i="51"/>
  <c r="Q238" i="51"/>
  <c r="Q237" i="51"/>
  <c r="Q136" i="51"/>
  <c r="Q342" i="51"/>
  <c r="Q341" i="51"/>
  <c r="Q340" i="51"/>
  <c r="Q339" i="51"/>
  <c r="Q338" i="51"/>
  <c r="Q337" i="51"/>
  <c r="Q336" i="51"/>
  <c r="Q335" i="51"/>
  <c r="Q334" i="51"/>
  <c r="Q333" i="51"/>
  <c r="Q332" i="51"/>
  <c r="Q331" i="51"/>
  <c r="Q330" i="51"/>
  <c r="Q329" i="51"/>
  <c r="F152" i="18"/>
  <c r="F164" i="18"/>
  <c r="C152" i="18"/>
  <c r="O151" i="18"/>
  <c r="N151" i="18"/>
  <c r="M151" i="18"/>
  <c r="L151" i="18"/>
  <c r="K151" i="18"/>
  <c r="J151" i="18"/>
  <c r="I151" i="18"/>
  <c r="H151" i="18"/>
  <c r="G151" i="18"/>
  <c r="E151" i="18"/>
  <c r="D151" i="18"/>
  <c r="C151" i="18"/>
  <c r="F150" i="18"/>
  <c r="C150" i="18"/>
  <c r="F149" i="18"/>
  <c r="C149" i="18"/>
  <c r="F148" i="18"/>
  <c r="C148" i="18"/>
  <c r="F147" i="18"/>
  <c r="C147" i="18"/>
  <c r="F146" i="18"/>
  <c r="C146" i="18"/>
  <c r="F145" i="18"/>
  <c r="C145" i="18"/>
  <c r="F144" i="18"/>
  <c r="C144" i="18"/>
  <c r="F143" i="18"/>
  <c r="C143" i="18"/>
  <c r="F142" i="18"/>
  <c r="C142" i="18"/>
  <c r="F141" i="18"/>
  <c r="C141" i="18"/>
  <c r="F140" i="18"/>
  <c r="C140" i="18"/>
  <c r="F139" i="18"/>
  <c r="F151" i="18"/>
  <c r="C139" i="18"/>
  <c r="O138" i="18"/>
  <c r="N138" i="18"/>
  <c r="M138" i="18"/>
  <c r="L138" i="18"/>
  <c r="K138" i="18"/>
  <c r="J138" i="18"/>
  <c r="I138" i="18"/>
  <c r="F138" i="18"/>
  <c r="C138" i="18"/>
  <c r="F137" i="18"/>
  <c r="C137" i="18"/>
  <c r="F136" i="18"/>
  <c r="C136" i="18"/>
  <c r="F135" i="18"/>
  <c r="C135" i="18"/>
  <c r="F134" i="18"/>
  <c r="C134" i="18"/>
  <c r="F133" i="18"/>
  <c r="C133" i="18"/>
  <c r="F132" i="18"/>
  <c r="C132" i="18"/>
  <c r="F131" i="18"/>
  <c r="C131" i="18"/>
  <c r="F130" i="18"/>
  <c r="C130" i="18"/>
  <c r="F129" i="18"/>
  <c r="C129" i="18"/>
  <c r="F128" i="18"/>
  <c r="C128" i="18"/>
  <c r="F127" i="18"/>
  <c r="C127" i="18"/>
  <c r="F126" i="18"/>
  <c r="C126" i="18"/>
  <c r="O125" i="18"/>
  <c r="N125" i="18"/>
  <c r="M125" i="18"/>
  <c r="L125" i="18"/>
  <c r="K125" i="18"/>
  <c r="J125" i="18"/>
  <c r="I125" i="18"/>
  <c r="H125" i="18"/>
  <c r="G125" i="18"/>
  <c r="E125" i="18"/>
  <c r="D125" i="18"/>
  <c r="F124" i="18"/>
  <c r="C124" i="18"/>
  <c r="F123" i="18"/>
  <c r="C123" i="18"/>
  <c r="F122" i="18"/>
  <c r="C122" i="18"/>
  <c r="F121" i="18"/>
  <c r="C121" i="18"/>
  <c r="F120" i="18"/>
  <c r="C120" i="18"/>
  <c r="F119" i="18"/>
  <c r="C119" i="18"/>
  <c r="F118" i="18"/>
  <c r="C118" i="18"/>
  <c r="F117" i="18"/>
  <c r="C117" i="18"/>
  <c r="F116" i="18"/>
  <c r="C116" i="18"/>
  <c r="F115" i="18"/>
  <c r="C115" i="18"/>
  <c r="F114" i="18"/>
  <c r="C114" i="18"/>
  <c r="F113" i="18"/>
  <c r="C113" i="18"/>
  <c r="O112" i="18"/>
  <c r="N112" i="18"/>
  <c r="M112" i="18"/>
  <c r="L112" i="18"/>
  <c r="K112" i="18"/>
  <c r="J112" i="18"/>
  <c r="I112" i="18"/>
  <c r="H112" i="18"/>
  <c r="G112" i="18"/>
  <c r="E112" i="18"/>
  <c r="D112" i="18"/>
  <c r="F111" i="18"/>
  <c r="C111" i="18"/>
  <c r="F110" i="18"/>
  <c r="C110" i="18"/>
  <c r="F109" i="18"/>
  <c r="C109" i="18"/>
  <c r="F108" i="18"/>
  <c r="C108" i="18"/>
  <c r="F107" i="18"/>
  <c r="C107" i="18"/>
  <c r="F106" i="18"/>
  <c r="C106" i="18"/>
  <c r="F105" i="18"/>
  <c r="C105" i="18"/>
  <c r="F104" i="18"/>
  <c r="C104" i="18"/>
  <c r="F103" i="18"/>
  <c r="C103" i="18"/>
  <c r="F102" i="18"/>
  <c r="C102" i="18"/>
  <c r="F101" i="18"/>
  <c r="C101" i="18"/>
  <c r="F100" i="18"/>
  <c r="C100" i="18"/>
  <c r="O99" i="18"/>
  <c r="N99" i="18"/>
  <c r="M99" i="18"/>
  <c r="L99" i="18"/>
  <c r="K99" i="18"/>
  <c r="J99" i="18"/>
  <c r="I99" i="18"/>
  <c r="H99" i="18"/>
  <c r="G99" i="18"/>
  <c r="E99" i="18"/>
  <c r="D99" i="18"/>
  <c r="F98" i="18"/>
  <c r="C98" i="18"/>
  <c r="F97" i="18"/>
  <c r="C97" i="18"/>
  <c r="F96" i="18"/>
  <c r="C96" i="18"/>
  <c r="F95" i="18"/>
  <c r="C95" i="18"/>
  <c r="F94" i="18"/>
  <c r="C94" i="18"/>
  <c r="F93" i="18"/>
  <c r="C93" i="18"/>
  <c r="F92" i="18"/>
  <c r="C92" i="18"/>
  <c r="F91" i="18"/>
  <c r="C91" i="18"/>
  <c r="F90" i="18"/>
  <c r="C90" i="18"/>
  <c r="F89" i="18"/>
  <c r="C89" i="18"/>
  <c r="F88" i="18"/>
  <c r="C88" i="18"/>
  <c r="F87" i="18"/>
  <c r="F99" i="18"/>
  <c r="C87" i="18"/>
  <c r="O86" i="18"/>
  <c r="N86" i="18"/>
  <c r="M86" i="18"/>
  <c r="L86" i="18"/>
  <c r="K86" i="18"/>
  <c r="J86" i="18"/>
  <c r="I86" i="18"/>
  <c r="H86" i="18"/>
  <c r="G86" i="18"/>
  <c r="E86" i="18"/>
  <c r="D86" i="18"/>
  <c r="F85" i="18"/>
  <c r="C85" i="18"/>
  <c r="F84" i="18"/>
  <c r="C84" i="18"/>
  <c r="F83" i="18"/>
  <c r="C83" i="18"/>
  <c r="F82" i="18"/>
  <c r="C82" i="18"/>
  <c r="F81" i="18"/>
  <c r="C81" i="18"/>
  <c r="F80" i="18"/>
  <c r="C80" i="18"/>
  <c r="F79" i="18"/>
  <c r="C79" i="18"/>
  <c r="F78" i="18"/>
  <c r="C78" i="18"/>
  <c r="F77" i="18"/>
  <c r="C77" i="18"/>
  <c r="F76" i="18"/>
  <c r="C76" i="18"/>
  <c r="F75" i="18"/>
  <c r="C75" i="18"/>
  <c r="F74" i="18"/>
  <c r="C74" i="18"/>
  <c r="O73" i="18"/>
  <c r="N73" i="18"/>
  <c r="M73" i="18"/>
  <c r="L73" i="18"/>
  <c r="K73" i="18"/>
  <c r="J73" i="18"/>
  <c r="I73" i="18"/>
  <c r="H73" i="18"/>
  <c r="G73" i="18"/>
  <c r="E73" i="18"/>
  <c r="D73" i="18"/>
  <c r="F72" i="18"/>
  <c r="C72" i="18"/>
  <c r="F71" i="18"/>
  <c r="C71" i="18"/>
  <c r="F70" i="18"/>
  <c r="C70" i="18"/>
  <c r="F69" i="18"/>
  <c r="C69" i="18"/>
  <c r="F68" i="18"/>
  <c r="C68" i="18"/>
  <c r="F67" i="18"/>
  <c r="C67" i="18"/>
  <c r="F66" i="18"/>
  <c r="C66" i="18"/>
  <c r="F65" i="18"/>
  <c r="C65" i="18"/>
  <c r="F64" i="18"/>
  <c r="C64" i="18"/>
  <c r="F63" i="18"/>
  <c r="C63" i="18"/>
  <c r="F62" i="18"/>
  <c r="C62" i="18"/>
  <c r="F61" i="18"/>
  <c r="C61" i="18"/>
  <c r="O60" i="18"/>
  <c r="N60" i="18"/>
  <c r="M60" i="18"/>
  <c r="L60" i="18"/>
  <c r="K60" i="18"/>
  <c r="J60" i="18"/>
  <c r="I60" i="18"/>
  <c r="H60" i="18"/>
  <c r="G60" i="18"/>
  <c r="E60" i="18"/>
  <c r="D60" i="18"/>
  <c r="F59" i="18"/>
  <c r="C59" i="18"/>
  <c r="F58" i="18"/>
  <c r="C58" i="18"/>
  <c r="F57" i="18"/>
  <c r="C57" i="18"/>
  <c r="F56" i="18"/>
  <c r="C56" i="18"/>
  <c r="F55" i="18"/>
  <c r="C55" i="18"/>
  <c r="F54" i="18"/>
  <c r="C54" i="18"/>
  <c r="F53" i="18"/>
  <c r="C53" i="18"/>
  <c r="F52" i="18"/>
  <c r="C52" i="18"/>
  <c r="F51" i="18"/>
  <c r="C51" i="18"/>
  <c r="F50" i="18"/>
  <c r="C50" i="18"/>
  <c r="F49" i="18"/>
  <c r="C49" i="18"/>
  <c r="F48" i="18"/>
  <c r="F60" i="18"/>
  <c r="C48" i="18"/>
  <c r="O47" i="18"/>
  <c r="N47" i="18"/>
  <c r="M47" i="18"/>
  <c r="L47" i="18"/>
  <c r="K47" i="18"/>
  <c r="J47" i="18"/>
  <c r="I47" i="18"/>
  <c r="H47" i="18"/>
  <c r="G47" i="18"/>
  <c r="E47" i="18"/>
  <c r="D47" i="18"/>
  <c r="F46" i="18"/>
  <c r="C46" i="18"/>
  <c r="F45" i="18"/>
  <c r="C45" i="18"/>
  <c r="F44" i="18"/>
  <c r="C44" i="18"/>
  <c r="F43" i="18"/>
  <c r="C43" i="18"/>
  <c r="F42" i="18"/>
  <c r="C42" i="18"/>
  <c r="F41" i="18"/>
  <c r="C41" i="18"/>
  <c r="F40" i="18"/>
  <c r="C40" i="18"/>
  <c r="F39" i="18"/>
  <c r="C39" i="18"/>
  <c r="F38" i="18"/>
  <c r="C38" i="18"/>
  <c r="F37" i="18"/>
  <c r="C37" i="18"/>
  <c r="F36" i="18"/>
  <c r="C36" i="18"/>
  <c r="F35" i="18"/>
  <c r="F47" i="18"/>
  <c r="C35" i="18"/>
  <c r="O34" i="18"/>
  <c r="N34" i="18"/>
  <c r="M34" i="18"/>
  <c r="L34" i="18"/>
  <c r="K34" i="18"/>
  <c r="J34" i="18"/>
  <c r="I34" i="18"/>
  <c r="H34" i="18"/>
  <c r="G34" i="18"/>
  <c r="E34" i="18"/>
  <c r="D34" i="18"/>
  <c r="F33" i="18"/>
  <c r="C33" i="18"/>
  <c r="F32" i="18"/>
  <c r="C32" i="18"/>
  <c r="F31" i="18"/>
  <c r="C31" i="18"/>
  <c r="F30" i="18"/>
  <c r="C30" i="18"/>
  <c r="F29" i="18"/>
  <c r="C29" i="18"/>
  <c r="F28" i="18"/>
  <c r="C28" i="18"/>
  <c r="F27" i="18"/>
  <c r="C27" i="18"/>
  <c r="F26" i="18"/>
  <c r="C26" i="18"/>
  <c r="F25" i="18"/>
  <c r="C25" i="18"/>
  <c r="F24" i="18"/>
  <c r="C24" i="18"/>
  <c r="F23" i="18"/>
  <c r="C23" i="18"/>
  <c r="F22" i="18"/>
  <c r="C22" i="18"/>
  <c r="O21" i="18"/>
  <c r="N21" i="18"/>
  <c r="M21" i="18"/>
  <c r="L21" i="18"/>
  <c r="K21" i="18"/>
  <c r="J21" i="18"/>
  <c r="I21" i="18"/>
  <c r="H21" i="18"/>
  <c r="G21" i="18"/>
  <c r="E21" i="18"/>
  <c r="D21" i="18"/>
  <c r="F20" i="18"/>
  <c r="C20" i="18"/>
  <c r="F19" i="18"/>
  <c r="C19" i="18"/>
  <c r="F18" i="18"/>
  <c r="C18" i="18"/>
  <c r="F17" i="18"/>
  <c r="C17" i="18"/>
  <c r="F16" i="18"/>
  <c r="C16" i="18"/>
  <c r="F15" i="18"/>
  <c r="C15" i="18"/>
  <c r="F14" i="18"/>
  <c r="C14" i="18"/>
  <c r="F13" i="18"/>
  <c r="C13" i="18"/>
  <c r="F12" i="18"/>
  <c r="C12" i="18"/>
  <c r="F11" i="18"/>
  <c r="C11" i="18"/>
  <c r="F10" i="18"/>
  <c r="C10" i="18"/>
  <c r="F9" i="18"/>
  <c r="C9" i="18"/>
  <c r="Y34" i="47"/>
  <c r="X34" i="47"/>
  <c r="W34" i="47"/>
  <c r="V34" i="47"/>
  <c r="U34" i="47"/>
  <c r="T34" i="47"/>
  <c r="S34" i="47"/>
  <c r="R34" i="47"/>
  <c r="Q34" i="47"/>
  <c r="P34" i="47"/>
  <c r="O34" i="47"/>
  <c r="N34" i="47"/>
  <c r="M34" i="47"/>
  <c r="L34" i="47"/>
  <c r="K34" i="47"/>
  <c r="J34" i="47"/>
  <c r="I34" i="47"/>
  <c r="H34" i="47"/>
  <c r="G34" i="47"/>
  <c r="F34" i="47"/>
  <c r="E34" i="47"/>
  <c r="D34" i="47"/>
  <c r="C34" i="47"/>
  <c r="B34" i="47"/>
  <c r="AE28" i="47"/>
  <c r="AC28" i="47"/>
  <c r="Y28" i="47"/>
  <c r="X28" i="47"/>
  <c r="W28" i="47"/>
  <c r="V28" i="47"/>
  <c r="U28" i="47"/>
  <c r="T28" i="47"/>
  <c r="S28" i="47"/>
  <c r="R28" i="47"/>
  <c r="Q28" i="47"/>
  <c r="P28" i="47"/>
  <c r="O28" i="47"/>
  <c r="N28" i="47"/>
  <c r="M28" i="47"/>
  <c r="L28" i="47"/>
  <c r="K28" i="47"/>
  <c r="J28" i="47"/>
  <c r="I28" i="47"/>
  <c r="H28" i="47"/>
  <c r="G28" i="47"/>
  <c r="F28" i="47"/>
  <c r="E28" i="47"/>
  <c r="D28" i="47"/>
  <c r="C28" i="47"/>
  <c r="B28" i="47"/>
  <c r="Y21" i="47"/>
  <c r="X21" i="47"/>
  <c r="W21" i="47"/>
  <c r="V21" i="47"/>
  <c r="U21" i="47"/>
  <c r="T21" i="47"/>
  <c r="S21" i="47"/>
  <c r="R21" i="47"/>
  <c r="Q21" i="47"/>
  <c r="P21" i="47"/>
  <c r="O21" i="47"/>
  <c r="N21" i="47"/>
  <c r="M21" i="47"/>
  <c r="L21" i="47"/>
  <c r="K21" i="47"/>
  <c r="J21" i="47"/>
  <c r="I21" i="47"/>
  <c r="H21" i="47"/>
  <c r="G21" i="47"/>
  <c r="F21" i="47"/>
  <c r="E21" i="47"/>
  <c r="D21" i="47"/>
  <c r="C21" i="47"/>
  <c r="B21" i="47"/>
  <c r="AE13" i="47"/>
  <c r="AD13" i="47"/>
  <c r="AB13" i="47"/>
  <c r="AA13" i="47"/>
  <c r="E49" i="47"/>
  <c r="Z13" i="47"/>
  <c r="L49" i="47"/>
  <c r="Y13" i="47"/>
  <c r="E48" i="47"/>
  <c r="X13" i="47"/>
  <c r="L48" i="47"/>
  <c r="W13" i="47"/>
  <c r="E47" i="47"/>
  <c r="V13" i="47"/>
  <c r="L47" i="47"/>
  <c r="U13" i="47"/>
  <c r="E46" i="47"/>
  <c r="T13" i="47"/>
  <c r="L46" i="47"/>
  <c r="S13" i="47"/>
  <c r="E45" i="47"/>
  <c r="R13" i="47"/>
  <c r="L45" i="47"/>
  <c r="Q13" i="47"/>
  <c r="E44" i="47"/>
  <c r="P13" i="47"/>
  <c r="L44" i="47"/>
  <c r="O13" i="47"/>
  <c r="E43" i="47"/>
  <c r="N13" i="47"/>
  <c r="L43" i="47"/>
  <c r="M13" i="47"/>
  <c r="E42" i="47"/>
  <c r="L13" i="47"/>
  <c r="L42" i="47"/>
  <c r="K13" i="47"/>
  <c r="E41" i="47"/>
  <c r="J13" i="47"/>
  <c r="L41" i="47"/>
  <c r="I13" i="47"/>
  <c r="E40" i="47"/>
  <c r="H13" i="47"/>
  <c r="L40" i="47"/>
  <c r="G13" i="47"/>
  <c r="E39" i="47"/>
  <c r="F13" i="47"/>
  <c r="L39" i="47"/>
  <c r="E13" i="47"/>
  <c r="E38" i="47"/>
  <c r="D13" i="47"/>
  <c r="L38" i="47"/>
  <c r="C13" i="47"/>
  <c r="E37" i="47"/>
  <c r="B13" i="47"/>
  <c r="L37" i="47"/>
  <c r="AC12" i="47"/>
  <c r="AC11" i="47"/>
  <c r="AC10" i="47"/>
  <c r="AC9" i="47"/>
  <c r="AC13" i="47"/>
  <c r="H362" i="52"/>
  <c r="U362" i="52"/>
  <c r="N363" i="52"/>
  <c r="U364" i="52"/>
  <c r="I355" i="52"/>
  <c r="M355" i="52"/>
  <c r="R355" i="52"/>
  <c r="C356" i="52"/>
  <c r="S358" i="52"/>
  <c r="D359" i="52"/>
  <c r="P359" i="52"/>
  <c r="F360" i="52"/>
  <c r="J360" i="52"/>
  <c r="N360" i="52"/>
  <c r="S360" i="52"/>
  <c r="D361" i="52"/>
  <c r="H361" i="52"/>
  <c r="L361" i="52"/>
  <c r="P361" i="52"/>
  <c r="T361" i="52"/>
  <c r="T363" i="52"/>
  <c r="M364" i="52"/>
  <c r="R364" i="52"/>
  <c r="C365" i="52"/>
  <c r="G365" i="52"/>
  <c r="K365" i="52"/>
  <c r="H366" i="52"/>
  <c r="L366" i="52"/>
  <c r="P366" i="52"/>
  <c r="U366" i="52"/>
  <c r="F367" i="52"/>
  <c r="J367" i="52"/>
  <c r="N367" i="52"/>
  <c r="R369" i="52"/>
  <c r="C370" i="52"/>
  <c r="K370" i="52"/>
  <c r="S370" i="52"/>
  <c r="P362" i="52"/>
  <c r="J363" i="52"/>
  <c r="F355" i="52"/>
  <c r="J355" i="52"/>
  <c r="N355" i="52"/>
  <c r="S355" i="52"/>
  <c r="D356" i="52"/>
  <c r="H356" i="52"/>
  <c r="L356" i="52"/>
  <c r="P356" i="52"/>
  <c r="U356" i="52"/>
  <c r="R357" i="52"/>
  <c r="C358" i="52"/>
  <c r="G358" i="52"/>
  <c r="K358" i="52"/>
  <c r="T358" i="52"/>
  <c r="I359" i="52"/>
  <c r="M359" i="52"/>
  <c r="R359" i="52"/>
  <c r="C360" i="52"/>
  <c r="T360" i="52"/>
  <c r="M361" i="52"/>
  <c r="U361" i="52"/>
  <c r="F362" i="52"/>
  <c r="J362" i="52"/>
  <c r="N362" i="52"/>
  <c r="S362" i="52"/>
  <c r="D363" i="52"/>
  <c r="P363" i="52"/>
  <c r="F364" i="52"/>
  <c r="J364" i="52"/>
  <c r="N364" i="52"/>
  <c r="S364" i="52"/>
  <c r="D365" i="52"/>
  <c r="H365" i="52"/>
  <c r="L365" i="52"/>
  <c r="P365" i="52"/>
  <c r="T365" i="52"/>
  <c r="R366" i="52"/>
  <c r="C367" i="52"/>
  <c r="G367" i="52"/>
  <c r="K367" i="52"/>
  <c r="T367" i="52"/>
  <c r="G369" i="52"/>
  <c r="K369" i="52"/>
  <c r="L370" i="52"/>
  <c r="P370" i="52"/>
  <c r="T370" i="52"/>
  <c r="L362" i="52"/>
  <c r="F363" i="52"/>
  <c r="C355" i="52"/>
  <c r="T355" i="52"/>
  <c r="I356" i="52"/>
  <c r="M356" i="52"/>
  <c r="R356" i="52"/>
  <c r="C357" i="52"/>
  <c r="G357" i="52"/>
  <c r="K357" i="52"/>
  <c r="H358" i="52"/>
  <c r="L358" i="52"/>
  <c r="P358" i="52"/>
  <c r="U358" i="52"/>
  <c r="F359" i="52"/>
  <c r="J359" i="52"/>
  <c r="N359" i="52"/>
  <c r="U360" i="52"/>
  <c r="R361" i="52"/>
  <c r="C362" i="52"/>
  <c r="G362" i="52"/>
  <c r="K362" i="52"/>
  <c r="T362" i="52"/>
  <c r="M363" i="52"/>
  <c r="R363" i="52"/>
  <c r="C364" i="52"/>
  <c r="S366" i="52"/>
  <c r="D367" i="52"/>
  <c r="P367" i="52"/>
  <c r="J368" i="52"/>
  <c r="D369" i="52"/>
  <c r="H369" i="52"/>
  <c r="L369" i="52"/>
  <c r="P369" i="52"/>
  <c r="T369" i="52"/>
  <c r="U370" i="52"/>
  <c r="K359" i="51"/>
  <c r="K363" i="51"/>
  <c r="H354" i="51"/>
  <c r="D365" i="51"/>
  <c r="L365" i="51"/>
  <c r="F366" i="51"/>
  <c r="J366" i="51"/>
  <c r="N366" i="51"/>
  <c r="D367" i="51"/>
  <c r="H367" i="51"/>
  <c r="L367" i="51"/>
  <c r="H358" i="51"/>
  <c r="F352" i="51"/>
  <c r="N352" i="51"/>
  <c r="D353" i="51"/>
  <c r="F356" i="51"/>
  <c r="N356" i="51"/>
  <c r="F360" i="51"/>
  <c r="J360" i="51"/>
  <c r="D361" i="51"/>
  <c r="F364" i="51"/>
  <c r="N364" i="51"/>
  <c r="M353" i="51"/>
  <c r="M357" i="51"/>
  <c r="I365" i="51"/>
  <c r="E367" i="51"/>
  <c r="I367" i="51"/>
  <c r="M367" i="51"/>
  <c r="L354" i="51"/>
  <c r="L358" i="51"/>
  <c r="L362" i="51"/>
  <c r="D366" i="51"/>
  <c r="H366" i="51"/>
  <c r="L366" i="51"/>
  <c r="F367" i="51"/>
  <c r="J367" i="51"/>
  <c r="N367" i="51"/>
  <c r="J352" i="51"/>
  <c r="J356" i="51"/>
  <c r="D357" i="51"/>
  <c r="N360" i="51"/>
  <c r="J364" i="51"/>
  <c r="I353" i="51"/>
  <c r="I357" i="51"/>
  <c r="I361" i="51"/>
  <c r="M361" i="51"/>
  <c r="G355" i="51"/>
  <c r="G359" i="51"/>
  <c r="G363" i="51"/>
  <c r="K365" i="51"/>
  <c r="E366" i="51"/>
  <c r="I366" i="51"/>
  <c r="M366" i="51"/>
  <c r="C367" i="51"/>
  <c r="G367" i="51"/>
  <c r="K367" i="51"/>
  <c r="G352" i="51"/>
  <c r="K356" i="51"/>
  <c r="K360" i="51"/>
  <c r="M363" i="51"/>
  <c r="C364" i="51"/>
  <c r="G364" i="51"/>
  <c r="D352" i="51"/>
  <c r="H352" i="51"/>
  <c r="L352" i="51"/>
  <c r="D354" i="51"/>
  <c r="F355" i="51"/>
  <c r="J355" i="51"/>
  <c r="N355" i="51"/>
  <c r="D356" i="51"/>
  <c r="H356" i="51"/>
  <c r="L356" i="51"/>
  <c r="D358" i="51"/>
  <c r="F359" i="51"/>
  <c r="J359" i="51"/>
  <c r="N359" i="51"/>
  <c r="D360" i="51"/>
  <c r="H360" i="51"/>
  <c r="L360" i="51"/>
  <c r="D362" i="51"/>
  <c r="F363" i="51"/>
  <c r="J363" i="51"/>
  <c r="N363" i="51"/>
  <c r="D364" i="51"/>
  <c r="H364" i="51"/>
  <c r="L364" i="51"/>
  <c r="C352" i="51"/>
  <c r="C354" i="51"/>
  <c r="M355" i="51"/>
  <c r="G356" i="51"/>
  <c r="M359" i="51"/>
  <c r="G360" i="51"/>
  <c r="C353" i="51"/>
  <c r="G353" i="51"/>
  <c r="K353" i="51"/>
  <c r="I354" i="51"/>
  <c r="M354" i="51"/>
  <c r="C355" i="51"/>
  <c r="C357" i="51"/>
  <c r="G357" i="51"/>
  <c r="K357" i="51"/>
  <c r="I358" i="51"/>
  <c r="M358" i="51"/>
  <c r="C359" i="51"/>
  <c r="C361" i="51"/>
  <c r="G361" i="51"/>
  <c r="K361" i="51"/>
  <c r="I362" i="51"/>
  <c r="M362" i="51"/>
  <c r="C363" i="51"/>
  <c r="G365" i="51"/>
  <c r="K352" i="51"/>
  <c r="I355" i="51"/>
  <c r="C356" i="51"/>
  <c r="I359" i="51"/>
  <c r="C360" i="51"/>
  <c r="I363" i="51"/>
  <c r="K364" i="51"/>
  <c r="H353" i="51"/>
  <c r="L353" i="51"/>
  <c r="F354" i="51"/>
  <c r="J354" i="51"/>
  <c r="N354" i="51"/>
  <c r="H357" i="51"/>
  <c r="L357" i="51"/>
  <c r="F358" i="51"/>
  <c r="J358" i="51"/>
  <c r="N358" i="51"/>
  <c r="H361" i="51"/>
  <c r="L361" i="51"/>
  <c r="F362" i="51"/>
  <c r="J362" i="51"/>
  <c r="N362" i="51"/>
  <c r="H365" i="51"/>
  <c r="Q331" i="52"/>
  <c r="G355" i="52"/>
  <c r="K355" i="52"/>
  <c r="S359" i="52"/>
  <c r="D360" i="52"/>
  <c r="H360" i="52"/>
  <c r="L360" i="52"/>
  <c r="P360" i="52"/>
  <c r="T364" i="52"/>
  <c r="M365" i="52"/>
  <c r="U365" i="52"/>
  <c r="F366" i="52"/>
  <c r="J366" i="52"/>
  <c r="N366" i="52"/>
  <c r="R358" i="52"/>
  <c r="C359" i="52"/>
  <c r="G359" i="52"/>
  <c r="K359" i="52"/>
  <c r="S363" i="52"/>
  <c r="D364" i="52"/>
  <c r="H364" i="52"/>
  <c r="L364" i="52"/>
  <c r="P364" i="52"/>
  <c r="T368" i="52"/>
  <c r="M369" i="52"/>
  <c r="U369" i="52"/>
  <c r="F370" i="52"/>
  <c r="N370" i="52"/>
  <c r="R370" i="52"/>
  <c r="T356" i="52"/>
  <c r="I357" i="52"/>
  <c r="M357" i="52"/>
  <c r="U357" i="52"/>
  <c r="F358" i="52"/>
  <c r="J358" i="52"/>
  <c r="N358" i="52"/>
  <c r="R362" i="52"/>
  <c r="C363" i="52"/>
  <c r="G363" i="52"/>
  <c r="K363" i="52"/>
  <c r="S367" i="52"/>
  <c r="D368" i="52"/>
  <c r="L368" i="52"/>
  <c r="P368" i="52"/>
  <c r="I356" i="51"/>
  <c r="N357" i="51"/>
  <c r="C362" i="51"/>
  <c r="K362" i="51"/>
  <c r="D355" i="51"/>
  <c r="H355" i="51"/>
  <c r="L355" i="51"/>
  <c r="I360" i="51"/>
  <c r="M360" i="51"/>
  <c r="F361" i="51"/>
  <c r="J361" i="51"/>
  <c r="N361" i="51"/>
  <c r="C366" i="51"/>
  <c r="G366" i="51"/>
  <c r="K366" i="51"/>
  <c r="M356" i="51"/>
  <c r="F357" i="51"/>
  <c r="J357" i="51"/>
  <c r="G362" i="51"/>
  <c r="G354" i="51"/>
  <c r="K354" i="51"/>
  <c r="D359" i="51"/>
  <c r="H359" i="51"/>
  <c r="L359" i="51"/>
  <c r="I364" i="51"/>
  <c r="M364" i="51"/>
  <c r="F365" i="51"/>
  <c r="J365" i="51"/>
  <c r="N365" i="51"/>
  <c r="C319" i="51"/>
  <c r="C365" i="51"/>
  <c r="I352" i="51"/>
  <c r="M352" i="51"/>
  <c r="F353" i="51"/>
  <c r="J353" i="51"/>
  <c r="N353" i="51"/>
  <c r="C358" i="51"/>
  <c r="G358" i="51"/>
  <c r="K358" i="51"/>
  <c r="D363" i="51"/>
  <c r="H363" i="51"/>
  <c r="L363" i="51"/>
  <c r="C17" i="55"/>
  <c r="B19" i="54"/>
  <c r="Q13" i="55"/>
  <c r="Q12" i="55"/>
  <c r="Q11" i="55"/>
  <c r="Q10" i="55"/>
  <c r="Q9" i="55"/>
  <c r="Q8" i="55"/>
  <c r="Q7" i="55"/>
  <c r="Q6" i="55"/>
  <c r="Q13" i="54"/>
  <c r="Q12" i="54"/>
  <c r="Q11" i="54"/>
  <c r="Q10" i="54"/>
  <c r="Q9" i="54"/>
  <c r="Q8" i="54"/>
  <c r="Q7" i="54"/>
  <c r="Q6" i="54"/>
  <c r="I3" i="7"/>
  <c r="AA3" i="7"/>
  <c r="AB3" i="7"/>
  <c r="I4" i="7"/>
  <c r="AB4" i="7"/>
  <c r="I5" i="7"/>
  <c r="AB5" i="7"/>
  <c r="I6" i="7"/>
  <c r="I7" i="7"/>
  <c r="I8" i="7"/>
  <c r="I9" i="7"/>
  <c r="G10" i="7"/>
  <c r="I10" i="7"/>
  <c r="I11" i="7"/>
  <c r="I12" i="7"/>
  <c r="I13" i="7"/>
  <c r="I14" i="7"/>
  <c r="L17" i="7"/>
  <c r="L18" i="7"/>
  <c r="L19" i="7"/>
  <c r="L20" i="7"/>
  <c r="L21" i="7"/>
  <c r="L22" i="7"/>
  <c r="L23" i="7"/>
  <c r="L24" i="7"/>
  <c r="L25" i="7"/>
  <c r="L26" i="7"/>
  <c r="L27" i="7"/>
  <c r="L28" i="7"/>
  <c r="Y18" i="7"/>
  <c r="AA18" i="7"/>
  <c r="C29" i="7"/>
  <c r="D29" i="7"/>
  <c r="E29" i="7"/>
  <c r="F29" i="7"/>
  <c r="G29" i="7"/>
  <c r="H29" i="7"/>
  <c r="I29" i="7"/>
  <c r="J29" i="7"/>
  <c r="K29" i="7"/>
  <c r="Y17" i="7"/>
  <c r="AA17" i="7"/>
  <c r="Y19" i="7"/>
  <c r="AA19" i="7"/>
  <c r="L29" i="7"/>
  <c r="C21" i="18"/>
  <c r="F21" i="18"/>
  <c r="C60" i="18"/>
  <c r="C73" i="18"/>
  <c r="F73" i="18"/>
  <c r="C86" i="18"/>
  <c r="C99" i="18"/>
  <c r="F112" i="18"/>
  <c r="C112" i="18"/>
  <c r="F125" i="18"/>
  <c r="C125" i="18"/>
  <c r="Q306" i="51"/>
  <c r="Q352" i="51"/>
  <c r="Q307" i="51"/>
  <c r="Q353" i="51"/>
  <c r="Q308" i="51"/>
  <c r="Q354" i="51"/>
  <c r="Q309" i="51"/>
  <c r="Q355" i="51"/>
  <c r="Q310" i="51"/>
  <c r="Q356" i="51"/>
  <c r="Q311" i="51"/>
  <c r="Q357" i="51"/>
  <c r="Q312" i="51"/>
  <c r="Q358" i="51"/>
  <c r="Q313" i="51"/>
  <c r="Q359" i="51"/>
  <c r="Q314" i="51"/>
  <c r="Q360" i="51"/>
  <c r="Q315" i="51"/>
  <c r="Q361" i="51"/>
  <c r="Q316" i="51"/>
  <c r="Q362" i="51"/>
  <c r="Q317" i="51"/>
  <c r="Q363" i="51"/>
  <c r="Q318" i="51"/>
  <c r="Q364" i="51"/>
  <c r="Q319" i="51"/>
  <c r="Q365" i="51"/>
  <c r="K355" i="51"/>
  <c r="K356" i="52"/>
  <c r="H359" i="52"/>
  <c r="K360" i="52"/>
  <c r="H363" i="52"/>
  <c r="K364" i="52"/>
  <c r="H367" i="52"/>
  <c r="F368" i="52"/>
  <c r="H368" i="52"/>
  <c r="K368" i="52"/>
  <c r="S369" i="52"/>
  <c r="G370" i="52"/>
  <c r="H370" i="52"/>
  <c r="J370" i="52"/>
  <c r="Q343" i="51"/>
  <c r="Q322" i="51"/>
  <c r="Q368" i="51"/>
  <c r="Q321" i="51"/>
  <c r="Q367" i="51"/>
  <c r="Q320" i="51"/>
  <c r="Q347" i="52"/>
  <c r="U371" i="52"/>
  <c r="T371" i="52"/>
  <c r="S371" i="52"/>
  <c r="R371" i="52"/>
  <c r="P371" i="52"/>
  <c r="N371" i="52"/>
  <c r="M371" i="52"/>
  <c r="L371" i="52"/>
  <c r="K371" i="52"/>
  <c r="J371" i="52"/>
  <c r="H371" i="52"/>
  <c r="G371" i="52"/>
  <c r="F371" i="52"/>
  <c r="D371" i="52"/>
  <c r="C371" i="52"/>
  <c r="F34" i="18"/>
  <c r="C47" i="18"/>
  <c r="C34" i="18"/>
  <c r="F86" i="18"/>
  <c r="F190" i="18"/>
  <c r="Q344" i="52"/>
  <c r="Q335" i="52"/>
  <c r="Q339" i="52"/>
  <c r="Q333" i="52"/>
  <c r="Q332" i="52"/>
  <c r="Q342" i="52"/>
  <c r="Q343" i="52"/>
  <c r="Q336" i="52"/>
  <c r="Q334" i="52"/>
  <c r="Q346" i="52"/>
  <c r="Q337" i="52"/>
  <c r="Q338" i="52"/>
  <c r="Q341" i="52"/>
  <c r="Q345" i="52"/>
  <c r="Q340" i="52"/>
  <c r="Q371" i="52"/>
  <c r="F177" i="18"/>
  <c r="Q366" i="51"/>
  <c r="Q368" i="52"/>
  <c r="Q370" i="52"/>
  <c r="Q367" i="52"/>
  <c r="Q369" i="52"/>
  <c r="Q307" i="52" l="1"/>
  <c r="Q355" i="52" s="1"/>
  <c r="Q308" i="52"/>
  <c r="Q356" i="52" s="1"/>
  <c r="Q309" i="52"/>
  <c r="Q357" i="52" s="1"/>
  <c r="Q310" i="52"/>
  <c r="Q358" i="52" s="1"/>
  <c r="Q311" i="52"/>
  <c r="Q359" i="52" s="1"/>
  <c r="Q312" i="52"/>
  <c r="Q360" i="52" s="1"/>
  <c r="Q313" i="52"/>
  <c r="Q361" i="52" s="1"/>
  <c r="Q314" i="52"/>
  <c r="Q362" i="52" s="1"/>
  <c r="Q315" i="52"/>
  <c r="Q363" i="52" s="1"/>
  <c r="Q316" i="52"/>
  <c r="Q364" i="52" s="1"/>
  <c r="Q317" i="52"/>
  <c r="Q365" i="52" s="1"/>
  <c r="Q318" i="52"/>
  <c r="Q366" i="52" s="1"/>
  <c r="F203" i="18"/>
  <c r="Q325" i="51"/>
  <c r="Q371" i="51" s="1"/>
  <c r="Q324" i="51"/>
  <c r="Q370" i="51" s="1"/>
  <c r="T371" i="51"/>
  <c r="S371" i="51"/>
  <c r="R371" i="51"/>
  <c r="P371" i="51"/>
  <c r="N371" i="51"/>
  <c r="M371" i="51"/>
  <c r="L371" i="51"/>
  <c r="K371" i="51"/>
  <c r="J371" i="51"/>
  <c r="I371" i="51"/>
  <c r="H371" i="51"/>
  <c r="G371" i="51"/>
  <c r="F371" i="51"/>
  <c r="E371" i="51"/>
  <c r="D371" i="51"/>
  <c r="C371" i="51"/>
  <c r="U370" i="51"/>
  <c r="T370" i="51"/>
  <c r="S370" i="51"/>
  <c r="R370" i="51"/>
  <c r="P370" i="51"/>
  <c r="N370" i="51"/>
  <c r="M370" i="51"/>
  <c r="L370" i="51"/>
  <c r="K370" i="51"/>
  <c r="J370" i="51"/>
  <c r="I370" i="51"/>
  <c r="H370" i="51"/>
  <c r="G370" i="51"/>
  <c r="F370" i="51"/>
  <c r="E370" i="51"/>
  <c r="D370" i="51"/>
  <c r="C370" i="51"/>
  <c r="Q326" i="52"/>
  <c r="Q350" i="52"/>
  <c r="Q374" i="52" s="1"/>
  <c r="Q325" i="52"/>
  <c r="Q349" i="52"/>
  <c r="Q373" i="52" s="1"/>
</calcChain>
</file>

<file path=xl/comments1.xml><?xml version="1.0" encoding="utf-8"?>
<comments xmlns="http://schemas.openxmlformats.org/spreadsheetml/2006/main">
  <authors>
    <author>felipecc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desde aquí no se incluyen los partidos del Unicaja</t>
        </r>
      </text>
    </comment>
  </commentList>
</comments>
</file>

<file path=xl/comments2.xml><?xml version="1.0" encoding="utf-8"?>
<comments xmlns="http://schemas.openxmlformats.org/spreadsheetml/2006/main">
  <authors>
    <author>Acer</author>
  </authors>
  <commentList>
    <comment ref="B206" authorId="0" shapeId="0">
      <text>
        <r>
          <rPr>
            <b/>
            <sz val="9"/>
            <color indexed="81"/>
            <rFont val="Tahoma"/>
            <family val="2"/>
          </rPr>
          <t>cristina:
dato no disponible (declaración estado de alarma)</t>
        </r>
      </text>
    </comment>
  </commentList>
</comments>
</file>

<file path=xl/comments3.xml><?xml version="1.0" encoding="utf-8"?>
<comments xmlns="http://schemas.openxmlformats.org/spreadsheetml/2006/main">
  <authors>
    <author>Acer</author>
  </authors>
  <commentList>
    <comment ref="B273" authorId="0" shapeId="0">
      <text>
        <r>
          <rPr>
            <b/>
            <sz val="9"/>
            <color indexed="81"/>
            <rFont val="Tahoma"/>
            <family val="2"/>
          </rPr>
          <t>cristina:
desde aquí son hostales</t>
        </r>
      </text>
    </comment>
    <comment ref="B296" authorId="0" shapeId="0">
      <text>
        <r>
          <rPr>
            <b/>
            <sz val="9"/>
            <color indexed="81"/>
            <rFont val="Tahoma"/>
            <family val="2"/>
          </rPr>
          <t>cristina:
desde aquí son hostales</t>
        </r>
      </text>
    </comment>
  </commentList>
</comments>
</file>

<file path=xl/comments4.xml><?xml version="1.0" encoding="utf-8"?>
<comments xmlns="http://schemas.openxmlformats.org/spreadsheetml/2006/main">
  <authors>
    <author>felipecc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plazas en establecimientos turísticos rurales
</t>
        </r>
      </text>
    </comment>
  </commentList>
</comments>
</file>

<file path=xl/sharedStrings.xml><?xml version="1.0" encoding="utf-8"?>
<sst xmlns="http://schemas.openxmlformats.org/spreadsheetml/2006/main" count="1345" uniqueCount="249">
  <si>
    <t>INFORMACIONES TURÍSTICAS</t>
  </si>
  <si>
    <t>Merced</t>
  </si>
  <si>
    <t>Central</t>
  </si>
  <si>
    <t>Est.Autobuses</t>
  </si>
  <si>
    <t>Renfe</t>
  </si>
  <si>
    <t>Av.Andalucia</t>
  </si>
  <si>
    <t>Movil ciudad</t>
  </si>
  <si>
    <t>Movil cruceros</t>
  </si>
  <si>
    <t>Total móviles</t>
  </si>
  <si>
    <t>Total municipal</t>
  </si>
  <si>
    <t>Chinitas</t>
  </si>
  <si>
    <t>Aeropuerto</t>
  </si>
  <si>
    <t>Total JA</t>
  </si>
  <si>
    <t>TOTAL</t>
  </si>
  <si>
    <t>Oficina Central (Avda Cervantes)</t>
  </si>
  <si>
    <t>Oficina Estación Autobuses</t>
  </si>
  <si>
    <t>Of. Avda. Andalucía-Correos</t>
  </si>
  <si>
    <t>Cruceros-Puerto (móvil)</t>
  </si>
  <si>
    <t>Oficina Móvil (Pza. Marina)</t>
  </si>
  <si>
    <t>Renfe (Punto de información)</t>
  </si>
  <si>
    <t>Alcazaba (oficina móvil)</t>
  </si>
  <si>
    <t>Gibralfaro (Oficina Castillo)</t>
  </si>
  <si>
    <t>Informadores turísticos (Centro Histórico)</t>
  </si>
  <si>
    <t>TOTAL CONSULTAS TURISTICAS</t>
  </si>
  <si>
    <t>--</t>
  </si>
  <si>
    <t>Oficina Plaza Constitución</t>
  </si>
  <si>
    <t>Oficina Plaza Marina</t>
  </si>
  <si>
    <t>Stand Aeropuerto</t>
  </si>
  <si>
    <t>Postigo de los Abades (kiosko)</t>
  </si>
  <si>
    <t>C/ Alemania (kiosko)</t>
  </si>
  <si>
    <t>Corte Inglés (Kiosko) Plaza Felix Saenz</t>
  </si>
  <si>
    <t>Antonio Martín (Kiosko) Paseo Reding</t>
  </si>
  <si>
    <t>Plaza de la Merced (kiosko)</t>
  </si>
  <si>
    <t>Expositores hoteles</t>
  </si>
  <si>
    <t>Furgoneta Semana Santa</t>
  </si>
  <si>
    <t>Furgoneta feria</t>
  </si>
  <si>
    <t>Estación marítima</t>
  </si>
  <si>
    <t>Atención dentro de cruceros</t>
  </si>
  <si>
    <t>TOTAL CONSULTAS TURISTICAS sin expositores</t>
  </si>
  <si>
    <t>(Visitantes y consultas)</t>
  </si>
  <si>
    <t>Fuente: Oficina de Turismo Plaza de la Marina</t>
  </si>
  <si>
    <t>Visitantes</t>
  </si>
  <si>
    <t>Consultas</t>
  </si>
  <si>
    <t>EVENTOS Y PARTICIPANTES</t>
  </si>
  <si>
    <t>(Nº de eventos y participantes)</t>
  </si>
  <si>
    <t>Fuente: Málaga Convention Bureau, Área de Turismo, Ayuntamiento de Málaga.</t>
  </si>
  <si>
    <t xml:space="preserve">                    REUNIONES</t>
  </si>
  <si>
    <t xml:space="preserve">               INSCRITOS REUNIONES</t>
  </si>
  <si>
    <t xml:space="preserve">                 REUNIONES REGIONALES</t>
  </si>
  <si>
    <t xml:space="preserve">   INCRITOS REUNIONES REGIONALES</t>
  </si>
  <si>
    <t xml:space="preserve">         REUNIONES NACIONALES</t>
  </si>
  <si>
    <t xml:space="preserve">  INSCRITOS REUNIONES NACIONALES</t>
  </si>
  <si>
    <t xml:space="preserve">     REUNIONES INTERNACIONALES</t>
  </si>
  <si>
    <t>INSCRITOS REUNIONES INTERNACIONALES</t>
  </si>
  <si>
    <t>Congresos</t>
  </si>
  <si>
    <t>Convenciones</t>
  </si>
  <si>
    <t>Jornadas</t>
  </si>
  <si>
    <t>Nota: En el cómputo de reuniones no se incluyen los eventos locales organizados en el Palacio de Ferias ni los asistentes a ferias.</t>
  </si>
  <si>
    <t>ACTIVIDAD EN EL PALACIO DE FERIAS Y CONGRESOS</t>
  </si>
  <si>
    <t>(Nº de participantes y profesionales)</t>
  </si>
  <si>
    <t>Fuente: Palacio de Ferias y Congresos de Málaga</t>
  </si>
  <si>
    <t>Participantes en congresos</t>
  </si>
  <si>
    <t>Número de congresos</t>
  </si>
  <si>
    <t>Profesionales en ferias y exposiciones</t>
  </si>
  <si>
    <t>Número de ferias y exposiciones</t>
  </si>
  <si>
    <t>Participantes en ferias y exposiciones</t>
  </si>
  <si>
    <t>Total eventos (congresos, ferias, exposiciones)</t>
  </si>
  <si>
    <t>Total participantes(congresos, ferias, exposiciones)</t>
  </si>
  <si>
    <t>PLAZAS HOTELERAS EN LA CIUDAD DE MÁLAGA</t>
  </si>
  <si>
    <t>(Nº de plazas)</t>
  </si>
  <si>
    <t>Fuente: Área de Turismo del Ayuntamiento de Málaga y Registro de Turismo de Andalucía (RTA), Junta de Andalucía.</t>
  </si>
  <si>
    <t>PLAZAS HOTELERAS MALAGA CIUDAD</t>
  </si>
  <si>
    <t>HOTELES</t>
  </si>
  <si>
    <t>AÑO 2000</t>
  </si>
  <si>
    <t>AÑO 2001</t>
  </si>
  <si>
    <t>AÑO 2002</t>
  </si>
  <si>
    <t>AÑO 2003</t>
  </si>
  <si>
    <t>AÑO 2004</t>
  </si>
  <si>
    <t>AÑO 2005</t>
  </si>
  <si>
    <t>AÑO 2006</t>
  </si>
  <si>
    <t>AÑO 2007</t>
  </si>
  <si>
    <t>AÑO 2008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</si>
  <si>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</si>
  <si>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</si>
  <si>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</si>
  <si>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</si>
  <si>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</si>
  <si>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</si>
  <si>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</si>
  <si>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</si>
  <si>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</si>
  <si>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AÑO 2019</t>
  </si>
  <si>
    <t>Estab</t>
  </si>
  <si>
    <t>Plazas</t>
  </si>
  <si>
    <t xml:space="preserve">Número </t>
  </si>
  <si>
    <t>5 *</t>
  </si>
  <si>
    <t>Establecimientos</t>
  </si>
  <si>
    <t>Número Plazas</t>
  </si>
  <si>
    <t>Cuota</t>
  </si>
  <si>
    <t>4 *</t>
  </si>
  <si>
    <t>Establecimiento Hotelero</t>
  </si>
  <si>
    <t>3 *</t>
  </si>
  <si>
    <t>1 estrella</t>
  </si>
  <si>
    <t>2 *</t>
  </si>
  <si>
    <t>2 estrellas</t>
  </si>
  <si>
    <t>1 *</t>
  </si>
  <si>
    <t>3 estrellas</t>
  </si>
  <si>
    <t>Total</t>
  </si>
  <si>
    <t>4 estrellas</t>
  </si>
  <si>
    <t>5 estrellas</t>
  </si>
  <si>
    <t>Alojamiento Hotelero-Pensión</t>
  </si>
  <si>
    <t>APART</t>
  </si>
  <si>
    <t>Hostal 1 estrella</t>
  </si>
  <si>
    <t>Hostal 2 estrellas</t>
  </si>
  <si>
    <t>3 Llaves</t>
  </si>
  <si>
    <t>Pensión</t>
  </si>
  <si>
    <t>2 Llaves</t>
  </si>
  <si>
    <t>Apartamento turístico</t>
  </si>
  <si>
    <t>1 Llave</t>
  </si>
  <si>
    <t>Primera (3 y 4 llaves)</t>
  </si>
  <si>
    <t>Segunda (2 llaves)</t>
  </si>
  <si>
    <t>Tercera (1 llave)</t>
  </si>
  <si>
    <t>Casa rural</t>
  </si>
  <si>
    <t>PENSIONES</t>
  </si>
  <si>
    <t>Casa rural básica</t>
  </si>
  <si>
    <t>Casa rural superior</t>
  </si>
  <si>
    <t>Vivienda turística de alojamiento rural</t>
  </si>
  <si>
    <t>Vivienda con fines turísticos</t>
  </si>
  <si>
    <t>Campamento de turismo</t>
  </si>
  <si>
    <t>ALBERGUES</t>
  </si>
  <si>
    <t>Albergue juvenil</t>
  </si>
  <si>
    <t>TOTAL Plazas regladas (2000)</t>
  </si>
  <si>
    <t>TOTAL Establecimientos (2000)</t>
  </si>
  <si>
    <t>TOTAL Plazas regladas (2001)</t>
  </si>
  <si>
    <t>TOTAL Establecimientos (2001)</t>
  </si>
  <si>
    <t>TOTAL Plazas regladas (2002)</t>
  </si>
  <si>
    <t>TOTAL Establecimientos (2002)</t>
  </si>
  <si>
    <t>TOTAL Plazas regladas (2003)</t>
  </si>
  <si>
    <t>TOTAL Establecimientos (2003)</t>
  </si>
  <si>
    <t>TOTAL Plazas regladas (2004)</t>
  </si>
  <si>
    <t>TOTAL Establecimientos (2004)</t>
  </si>
  <si>
    <t>TOTAL Plazas regladas (2005)</t>
  </si>
  <si>
    <t>TOTAL Establecimientos (2005)</t>
  </si>
  <si>
    <t>TOTAL Plazas regladas (2006)</t>
  </si>
  <si>
    <t>TOTAL Establecimientos (2006)</t>
  </si>
  <si>
    <t>TOTAL Plazas regladas (2007)</t>
  </si>
  <si>
    <t>TOTAL Establecimientos (2007)</t>
  </si>
  <si>
    <t>TOTAL Plazas regladas (2008)</t>
  </si>
  <si>
    <t>TOTAL Establecimientos (2008)</t>
  </si>
  <si>
    <t>TOTAL Plazas regladas (2009)</t>
  </si>
  <si>
    <t>TOTAL Establecimientos (2009)</t>
  </si>
  <si>
    <t>TOTAL Plazas regladas (2010)</t>
  </si>
  <si>
    <t>TOTAL Establecimientos (2010)</t>
  </si>
  <si>
    <t>TOTAL Plazas regladas (2011)</t>
  </si>
  <si>
    <t>TOTAL Establecimientos (201)</t>
  </si>
  <si>
    <t>TOTAL Plazas regladas (2012)</t>
  </si>
  <si>
    <t>TOTAL Establecimientos (2012)</t>
  </si>
  <si>
    <t>ACTIVIDAD EN EL PALACIO DE DEPORTES DE MÁLAGA</t>
  </si>
  <si>
    <t>(Eventos y asistentes)</t>
  </si>
  <si>
    <t>Fuente: Palacio de Deportes de Málaga</t>
  </si>
  <si>
    <t>Eventos</t>
  </si>
  <si>
    <t>Asistentes</t>
  </si>
  <si>
    <t>ENCUESTA DE OCUPACIÓN EN ALOJAMIENTOS TURÍSTICOS</t>
  </si>
  <si>
    <t>(Nº de viajeros, pernoctaciones, establecimientos, plazas, grados de ocupación en porcentaje, estancia media en días y personal empleado)</t>
  </si>
  <si>
    <t>Fuente: Encuesta de Ocupación Hotelera, INE</t>
  </si>
  <si>
    <t>Datos provisionales desde enero 2018</t>
  </si>
  <si>
    <t>punto turístico Málaga</t>
  </si>
  <si>
    <t>Viajeros, pernoctaciones, establecimientos, plazas, grados de ocupación, estancia media y personal empleado.</t>
  </si>
  <si>
    <t>Meses</t>
  </si>
  <si>
    <t>Viajeros</t>
  </si>
  <si>
    <t>Pernoctaciones</t>
  </si>
  <si>
    <t>Establecim.</t>
  </si>
  <si>
    <t>Grado de</t>
  </si>
  <si>
    <t>Grado de Ocup.</t>
  </si>
  <si>
    <t>Estancia</t>
  </si>
  <si>
    <t>Personal</t>
  </si>
  <si>
    <t>Residentes</t>
  </si>
  <si>
    <t>abiertos</t>
  </si>
  <si>
    <t>Estimadas</t>
  </si>
  <si>
    <t>Ocupación</t>
  </si>
  <si>
    <t>Ocupación por</t>
  </si>
  <si>
    <t>por plazas en</t>
  </si>
  <si>
    <t>media</t>
  </si>
  <si>
    <t>Ocupado</t>
  </si>
  <si>
    <t>en España</t>
  </si>
  <si>
    <t>el extranjero</t>
  </si>
  <si>
    <t>estimados</t>
  </si>
  <si>
    <t>por plazas</t>
  </si>
  <si>
    <t>habitaciones</t>
  </si>
  <si>
    <t>fin de semana</t>
  </si>
  <si>
    <t>..</t>
  </si>
  <si>
    <t>PLAZAS ESTABLECIMIENTOS HOTELEROS POR CLASE Y CATEGORÍA</t>
  </si>
  <si>
    <t>Fuente: Sistema de Información Multiterritorial de Andalucía, IECA.</t>
  </si>
  <si>
    <t>Hoteles de 5 estrellas</t>
  </si>
  <si>
    <t>Alhaurín de la Torre</t>
  </si>
  <si>
    <t>Alhaurín el Grande</t>
  </si>
  <si>
    <t>Almogía</t>
  </si>
  <si>
    <t>Benalmádena</t>
  </si>
  <si>
    <t>Cártama</t>
  </si>
  <si>
    <t>Casabermeja</t>
  </si>
  <si>
    <t>Colmenar</t>
  </si>
  <si>
    <t>Fuengirola</t>
  </si>
  <si>
    <t>Málaga</t>
  </si>
  <si>
    <t>Mijas</t>
  </si>
  <si>
    <t>Pizarra</t>
  </si>
  <si>
    <t>Rincón de la Victoria</t>
  </si>
  <si>
    <t>Totalán</t>
  </si>
  <si>
    <t>Torremolinos</t>
  </si>
  <si>
    <t>Área Metropolitana</t>
  </si>
  <si>
    <t>Álora</t>
  </si>
  <si>
    <t>Coín</t>
  </si>
  <si>
    <t>Provincia</t>
  </si>
  <si>
    <t>Andalucía</t>
  </si>
  <si>
    <t>Hoteles de 4 estrellas</t>
  </si>
  <si>
    <t>Hoteles de 3 estrellas</t>
  </si>
  <si>
    <t>Hoteles de 2 estrellas</t>
  </si>
  <si>
    <t>Hoteles de 1 estrella</t>
  </si>
  <si>
    <t>Hoteles/apartamento de 5 estrellas</t>
  </si>
  <si>
    <t>Hoteles/apartamento de 4 estrellas</t>
  </si>
  <si>
    <t>Hoteles/apartamento de 3 estrellas</t>
  </si>
  <si>
    <t>Hoteles/apartamento de 2 estrellas</t>
  </si>
  <si>
    <t>Hoteles/apartamento de 1 estrella</t>
  </si>
  <si>
    <t>Hostales y Pensiones</t>
  </si>
  <si>
    <t>Pensiones de 2 estrellas</t>
  </si>
  <si>
    <t>Pensiones de 1 estrella</t>
  </si>
  <si>
    <t>TOTAL PLAZAS ESTABLECIMIENTOS</t>
  </si>
  <si>
    <t>Plazas Categoría Superior</t>
  </si>
  <si>
    <t>% Plazas Categoría Superior</t>
  </si>
  <si>
    <t>CAFETERÍAS</t>
  </si>
  <si>
    <t>(Nº de cafeterías)</t>
  </si>
  <si>
    <t>ESTABLECIMIENTOS HOTELEROS POR CLASE Y CATEGORÍA</t>
  </si>
  <si>
    <t>(Nº de establecimientos)</t>
  </si>
  <si>
    <t xml:space="preserve">Hostales y Pensiones </t>
  </si>
  <si>
    <t>Hostales de 2 estrellas</t>
  </si>
  <si>
    <t>Hostales de 1 estrella</t>
  </si>
  <si>
    <t>TOTAL ESTABLECIMIENTOS</t>
  </si>
  <si>
    <t>Categoría superior</t>
  </si>
  <si>
    <t>% Categoría Superior</t>
  </si>
  <si>
    <t xml:space="preserve"> --</t>
  </si>
  <si>
    <t>RESTAURANTES</t>
  </si>
  <si>
    <t>(Nº de restaurantes)</t>
  </si>
  <si>
    <t>PLAZAS EN ESTABLECIMIENTOS RURALES</t>
  </si>
  <si>
    <t>-</t>
  </si>
  <si>
    <t>APARTAMENTOS TURÍSTICOS</t>
  </si>
  <si>
    <t>(Nº de apartamentos)</t>
  </si>
  <si>
    <t>CAMPAMENTOS TURÍSTICOS</t>
  </si>
  <si>
    <t>(Nº de campamentos)</t>
  </si>
  <si>
    <t>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</si>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</sst>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_-* #,##0.00\ [$€]_-;\-* #,##0.00\ [$€]_-;_-* &quot;-&quot;??\ [$€]_-;_-@_-"/>
    <numFmt numFmtId="167" formatCode="#,##0.0000"/>
  </numFmts>
  <fonts count="23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entury"/>
      <family val="1"/>
    </font>
    <font>
      <i/>
      <sz val="10"/>
      <color indexed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">
    <xf numFmtId="0" fontId="0" fillId="0" borderId="0"/>
    <xf numFmtId="166" fontId="2" fillId="0" borderId="0" applyFont="0" applyFill="0" applyBorder="0" applyAlignment="0" applyProtection="0"/>
    <xf numFmtId="0" fontId="20" fillId="3" borderId="0" applyNumberFormat="0" applyBorder="0" applyAlignment="0" applyProtection="0"/>
    <xf numFmtId="0" fontId="16" fillId="0" borderId="0"/>
    <xf numFmtId="0" fontId="19" fillId="0" borderId="0"/>
    <xf numFmtId="0" fontId="2" fillId="0" borderId="0"/>
    <xf numFmtId="0" fontId="19" fillId="0" borderId="0"/>
    <xf numFmtId="0" fontId="1" fillId="4" borderId="15" applyNumberFormat="0" applyFont="0" applyAlignment="0" applyProtection="0"/>
    <xf numFmtId="0" fontId="21" fillId="0" borderId="16" applyNumberFormat="0" applyFill="0" applyAlignment="0" applyProtection="0"/>
  </cellStyleXfs>
  <cellXfs count="115">
    <xf numFmtId="0" fontId="0" fillId="0" borderId="0" xfId="0"/>
    <xf numFmtId="3" fontId="0" fillId="0" borderId="0" xfId="0" applyNumberFormat="1"/>
    <xf numFmtId="0" fontId="3" fillId="0" borderId="0" xfId="0" applyFont="1"/>
    <xf numFmtId="0" fontId="5" fillId="0" borderId="0" xfId="0" applyFont="1"/>
    <xf numFmtId="0" fontId="6" fillId="0" borderId="0" xfId="0" applyFont="1"/>
    <xf numFmtId="17" fontId="6" fillId="0" borderId="0" xfId="0" applyNumberFormat="1" applyFont="1"/>
    <xf numFmtId="1" fontId="6" fillId="0" borderId="0" xfId="0" applyNumberFormat="1" applyFont="1"/>
    <xf numFmtId="1" fontId="5" fillId="0" borderId="0" xfId="0" applyNumberFormat="1" applyFont="1"/>
    <xf numFmtId="164" fontId="6" fillId="0" borderId="0" xfId="0" applyNumberFormat="1" applyFont="1"/>
    <xf numFmtId="0" fontId="4" fillId="0" borderId="0" xfId="0" applyFont="1"/>
    <xf numFmtId="3" fontId="6" fillId="0" borderId="0" xfId="0" applyNumberFormat="1" applyFont="1"/>
    <xf numFmtId="3" fontId="6" fillId="0" borderId="0" xfId="0" quotePrefix="1" applyNumberFormat="1" applyFont="1" applyAlignment="1">
      <alignment horizontal="right"/>
    </xf>
    <xf numFmtId="3" fontId="6" fillId="0" borderId="0" xfId="0" applyNumberFormat="1" applyFont="1" applyFill="1"/>
    <xf numFmtId="4" fontId="6" fillId="0" borderId="0" xfId="0" applyNumberFormat="1" applyFont="1"/>
    <xf numFmtId="0" fontId="6" fillId="0" borderId="0" xfId="0" quotePrefix="1" applyFont="1" applyFill="1" applyAlignment="1">
      <alignment horizontal="right"/>
    </xf>
    <xf numFmtId="0" fontId="6" fillId="0" borderId="0" xfId="0" applyFont="1" applyFill="1"/>
    <xf numFmtId="3" fontId="5" fillId="0" borderId="0" xfId="0" applyNumberFormat="1" applyFont="1"/>
    <xf numFmtId="4" fontId="5" fillId="0" borderId="0" xfId="0" applyNumberFormat="1" applyFont="1"/>
    <xf numFmtId="2" fontId="6" fillId="0" borderId="0" xfId="0" applyNumberFormat="1" applyFont="1"/>
    <xf numFmtId="3" fontId="5" fillId="0" borderId="0" xfId="0" applyNumberFormat="1" applyFont="1" applyFill="1"/>
    <xf numFmtId="17" fontId="0" fillId="0" borderId="0" xfId="0" applyNumberFormat="1"/>
    <xf numFmtId="0" fontId="0" fillId="0" borderId="1" xfId="0" applyBorder="1"/>
    <xf numFmtId="0" fontId="4" fillId="0" borderId="2" xfId="0" applyFont="1" applyBorder="1"/>
    <xf numFmtId="0" fontId="4" fillId="0" borderId="3" xfId="0" applyFont="1" applyBorder="1"/>
    <xf numFmtId="3" fontId="0" fillId="0" borderId="0" xfId="0" applyNumberFormat="1" applyFill="1" applyBorder="1"/>
    <xf numFmtId="17" fontId="4" fillId="0" borderId="0" xfId="0" applyNumberFormat="1" applyFont="1"/>
    <xf numFmtId="3" fontId="2" fillId="0" borderId="0" xfId="0" applyNumberFormat="1" applyFont="1" applyFill="1" applyBorder="1"/>
    <xf numFmtId="0" fontId="4" fillId="0" borderId="0" xfId="0" applyFont="1" applyFill="1"/>
    <xf numFmtId="0" fontId="0" fillId="0" borderId="0" xfId="0" applyFill="1"/>
    <xf numFmtId="0" fontId="4" fillId="2" borderId="0" xfId="0" applyFont="1" applyFill="1"/>
    <xf numFmtId="0" fontId="0" fillId="2" borderId="0" xfId="0" applyFill="1"/>
    <xf numFmtId="164" fontId="0" fillId="0" borderId="0" xfId="0" applyNumberFormat="1"/>
    <xf numFmtId="17" fontId="0" fillId="0" borderId="0" xfId="0" applyNumberFormat="1" applyFill="1"/>
    <xf numFmtId="3" fontId="7" fillId="0" borderId="0" xfId="0" applyNumberFormat="1" applyFont="1"/>
    <xf numFmtId="0" fontId="9" fillId="0" borderId="0" xfId="0" applyFont="1"/>
    <xf numFmtId="0" fontId="4" fillId="0" borderId="4" xfId="0" applyFont="1" applyBorder="1"/>
    <xf numFmtId="0" fontId="4" fillId="0" borderId="5" xfId="0" applyFont="1" applyBorder="1"/>
    <xf numFmtId="0" fontId="4" fillId="0" borderId="4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7" xfId="0" applyBorder="1"/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3" fontId="0" fillId="0" borderId="0" xfId="0" applyNumberFormat="1" applyBorder="1"/>
    <xf numFmtId="3" fontId="0" fillId="0" borderId="7" xfId="0" applyNumberFormat="1" applyBorder="1"/>
    <xf numFmtId="3" fontId="0" fillId="0" borderId="6" xfId="0" applyNumberFormat="1" applyBorder="1"/>
    <xf numFmtId="0" fontId="0" fillId="0" borderId="0" xfId="0" applyNumberForma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NumberFormat="1" applyFont="1"/>
    <xf numFmtId="165" fontId="0" fillId="0" borderId="0" xfId="0" applyNumberFormat="1" applyFill="1" applyBorder="1"/>
    <xf numFmtId="165" fontId="2" fillId="0" borderId="0" xfId="0" applyNumberFormat="1" applyFont="1" applyFill="1" applyBorder="1"/>
    <xf numFmtId="3" fontId="4" fillId="0" borderId="0" xfId="0" applyNumberFormat="1" applyFont="1" applyFill="1" applyBorder="1"/>
    <xf numFmtId="165" fontId="4" fillId="0" borderId="0" xfId="0" applyNumberFormat="1" applyFont="1" applyFill="1" applyBorder="1"/>
    <xf numFmtId="3" fontId="4" fillId="0" borderId="0" xfId="0" applyNumberFormat="1" applyFont="1"/>
    <xf numFmtId="165" fontId="4" fillId="0" borderId="0" xfId="0" applyNumberFormat="1" applyFont="1"/>
    <xf numFmtId="164" fontId="0" fillId="0" borderId="0" xfId="0" quotePrefix="1" applyNumberFormat="1" applyAlignment="1">
      <alignment horizontal="right"/>
    </xf>
    <xf numFmtId="165" fontId="0" fillId="0" borderId="0" xfId="0" applyNumberFormat="1"/>
    <xf numFmtId="0" fontId="6" fillId="0" borderId="0" xfId="0" applyFont="1" applyAlignment="1">
      <alignment horizontal="right"/>
    </xf>
    <xf numFmtId="0" fontId="13" fillId="0" borderId="0" xfId="0" applyFont="1"/>
    <xf numFmtId="0" fontId="12" fillId="0" borderId="0" xfId="0" applyFont="1"/>
    <xf numFmtId="0" fontId="12" fillId="0" borderId="0" xfId="0" applyFont="1" applyAlignment="1">
      <alignment horizontal="left" wrapText="1"/>
    </xf>
    <xf numFmtId="0" fontId="12" fillId="0" borderId="0" xfId="0" applyFont="1" applyFill="1" applyAlignment="1">
      <alignment wrapText="1"/>
    </xf>
    <xf numFmtId="0" fontId="4" fillId="0" borderId="9" xfId="0" applyFont="1" applyBorder="1" applyAlignment="1"/>
    <xf numFmtId="0" fontId="4" fillId="0" borderId="10" xfId="0" applyFont="1" applyBorder="1" applyAlignment="1"/>
    <xf numFmtId="1" fontId="0" fillId="0" borderId="0" xfId="0" applyNumberFormat="1"/>
    <xf numFmtId="3" fontId="0" fillId="2" borderId="0" xfId="0" applyNumberFormat="1" applyFill="1"/>
    <xf numFmtId="0" fontId="2" fillId="0" borderId="0" xfId="0" applyFont="1"/>
    <xf numFmtId="164" fontId="0" fillId="0" borderId="0" xfId="0" applyNumberFormat="1" applyAlignment="1">
      <alignment horizontal="right"/>
    </xf>
    <xf numFmtId="3" fontId="2" fillId="0" borderId="0" xfId="0" applyNumberFormat="1" applyFont="1"/>
    <xf numFmtId="0" fontId="10" fillId="0" borderId="0" xfId="0" applyFont="1"/>
    <xf numFmtId="164" fontId="4" fillId="0" borderId="0" xfId="0" applyNumberFormat="1" applyFont="1"/>
    <xf numFmtId="3" fontId="4" fillId="0" borderId="0" xfId="0" applyNumberFormat="1" applyFont="1" applyFill="1"/>
    <xf numFmtId="0" fontId="2" fillId="0" borderId="0" xfId="0" applyFont="1" applyAlignment="1">
      <alignment wrapText="1"/>
    </xf>
    <xf numFmtId="0" fontId="2" fillId="0" borderId="5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17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 applyFill="1" applyBorder="1"/>
    <xf numFmtId="0" fontId="2" fillId="2" borderId="0" xfId="0" applyFont="1" applyFill="1"/>
    <xf numFmtId="3" fontId="18" fillId="0" borderId="0" xfId="6" applyNumberFormat="1" applyFont="1" applyFill="1"/>
    <xf numFmtId="3" fontId="18" fillId="0" borderId="0" xfId="6" applyNumberFormat="1" applyFont="1"/>
    <xf numFmtId="3" fontId="17" fillId="0" borderId="0" xfId="0" applyNumberFormat="1" applyFont="1"/>
    <xf numFmtId="165" fontId="17" fillId="0" borderId="0" xfId="0" applyNumberFormat="1" applyFont="1"/>
    <xf numFmtId="164" fontId="17" fillId="0" borderId="0" xfId="0" applyNumberFormat="1" applyFont="1"/>
    <xf numFmtId="0" fontId="22" fillId="0" borderId="0" xfId="0" applyFont="1"/>
    <xf numFmtId="10" fontId="0" fillId="0" borderId="0" xfId="0" applyNumberFormat="1"/>
    <xf numFmtId="167" fontId="0" fillId="0" borderId="0" xfId="0" applyNumberFormat="1"/>
    <xf numFmtId="0" fontId="0" fillId="0" borderId="0" xfId="0" applyBorder="1" applyAlignment="1">
      <alignment wrapText="1"/>
    </xf>
    <xf numFmtId="0" fontId="0" fillId="0" borderId="6" xfId="0" applyBorder="1" applyAlignment="1"/>
    <xf numFmtId="0" fontId="0" fillId="0" borderId="0" xfId="0" applyAlignment="1"/>
    <xf numFmtId="0" fontId="0" fillId="0" borderId="7" xfId="0" applyBorder="1" applyAlignment="1"/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1" xfId="0" applyFont="1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0" fillId="0" borderId="1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0" fillId="0" borderId="0" xfId="0" applyFont="1" applyAlignment="1"/>
    <xf numFmtId="0" fontId="4" fillId="0" borderId="1" xfId="0" applyFont="1" applyBorder="1" applyAlignment="1">
      <alignment horizontal="center"/>
    </xf>
  </cellXfs>
  <cellStyles count="9">
    <cellStyle name="Euro" xfId="1"/>
    <cellStyle name="Neutral" xfId="2" builtinId="28" customBuiltin="1"/>
    <cellStyle name="Normal" xfId="0" builtinId="0"/>
    <cellStyle name="Normal 2" xfId="3"/>
    <cellStyle name="Normal 3" xfId="4"/>
    <cellStyle name="Normal 4" xfId="5"/>
    <cellStyle name="Normal 5" xfId="6"/>
    <cellStyle name="Notas 2" xfId="7"/>
    <cellStyle name="Total" xfId="8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60"/>
  <sheetViews>
    <sheetView topLeftCell="A30" workbookViewId="0">
      <pane xSplit="2" ySplit="2" topLeftCell="C125" activePane="bottomRight" state="frozen"/>
      <selection pane="topRight" activeCell="C30" sqref="C30"/>
      <selection pane="bottomLeft" activeCell="A32" sqref="A32"/>
      <selection pane="bottomRight" activeCell="C160" sqref="C160"/>
    </sheetView>
  </sheetViews>
  <sheetFormatPr baseColWidth="10" defaultColWidth="29.140625" defaultRowHeight="12" x14ac:dyDescent="0.2"/>
  <cols>
    <col min="1" max="1" width="11.42578125" style="4" customWidth="1"/>
    <col min="2" max="2" width="16.85546875" style="4" customWidth="1"/>
    <col min="3" max="3" width="10.140625" style="4" customWidth="1"/>
    <col min="4" max="4" width="11.28515625" style="4" customWidth="1"/>
    <col min="5" max="5" width="10.5703125" style="4" customWidth="1"/>
    <col min="6" max="6" width="9.140625" style="4" customWidth="1"/>
    <col min="7" max="7" width="9.28515625" style="4" customWidth="1"/>
    <col min="8" max="8" width="8.85546875" style="4" customWidth="1"/>
    <col min="9" max="9" width="9.42578125" style="4" customWidth="1"/>
    <col min="10" max="10" width="9.85546875" style="4" customWidth="1"/>
    <col min="11" max="11" width="8.5703125" style="4" customWidth="1"/>
    <col min="12" max="12" width="12.7109375" style="4" customWidth="1"/>
    <col min="13" max="13" width="9.28515625" style="4" customWidth="1"/>
    <col min="14" max="14" width="7.140625" style="4" customWidth="1"/>
    <col min="15" max="18" width="16.5703125" style="4" customWidth="1"/>
    <col min="19" max="19" width="11.5703125" style="4" customWidth="1"/>
    <col min="20" max="24" width="26.85546875" style="4" customWidth="1"/>
    <col min="25" max="25" width="13.28515625" style="4" customWidth="1"/>
    <col min="26" max="26" width="9.140625" style="4" customWidth="1"/>
    <col min="27" max="27" width="13" style="4" customWidth="1"/>
    <col min="28" max="29" width="19.42578125" style="4" customWidth="1"/>
    <col min="30" max="30" width="17" style="4" customWidth="1"/>
    <col min="31" max="31" width="21.7109375" style="4" customWidth="1"/>
    <col min="32" max="32" width="22.85546875" style="4" customWidth="1"/>
    <col min="33" max="33" width="11.85546875" style="4" customWidth="1"/>
    <col min="34" max="16384" width="29.140625" style="4"/>
  </cols>
  <sheetData>
    <row r="1" spans="1:33" x14ac:dyDescent="0.2">
      <c r="A1" s="4" t="s">
        <v>0</v>
      </c>
      <c r="E1" s="4" t="s">
        <v>1</v>
      </c>
    </row>
    <row r="2" spans="1:33" x14ac:dyDescent="0.2"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Y2" s="4" t="s">
        <v>12</v>
      </c>
      <c r="AA2" s="4" t="s">
        <v>13</v>
      </c>
    </row>
    <row r="3" spans="1:33" x14ac:dyDescent="0.2">
      <c r="B3" s="5">
        <v>36161</v>
      </c>
      <c r="C3" s="4">
        <v>1980</v>
      </c>
      <c r="D3" s="4">
        <v>4170</v>
      </c>
      <c r="E3" s="4">
        <v>7327</v>
      </c>
      <c r="F3" s="4">
        <v>5270</v>
      </c>
      <c r="G3" s="4">
        <v>6868</v>
      </c>
      <c r="H3" s="4">
        <v>4598</v>
      </c>
      <c r="I3" s="4">
        <f>G3+H3</f>
        <v>11466</v>
      </c>
      <c r="J3" s="3">
        <v>30213</v>
      </c>
      <c r="K3" s="4">
        <v>3839</v>
      </c>
      <c r="Y3" s="4">
        <v>3839</v>
      </c>
      <c r="AA3" s="3">
        <f>J3+Y3</f>
        <v>34052</v>
      </c>
      <c r="AB3" s="4">
        <f>SUM(J3:J8)</f>
        <v>253844</v>
      </c>
    </row>
    <row r="4" spans="1:33" x14ac:dyDescent="0.2">
      <c r="B4" s="5">
        <v>36192</v>
      </c>
      <c r="C4" s="6">
        <v>2308</v>
      </c>
      <c r="D4" s="6">
        <v>6216</v>
      </c>
      <c r="E4" s="6">
        <v>5625</v>
      </c>
      <c r="F4" s="6">
        <v>6719</v>
      </c>
      <c r="G4" s="6">
        <v>6537</v>
      </c>
      <c r="H4" s="6">
        <v>5372</v>
      </c>
      <c r="I4" s="4">
        <f t="shared" ref="I4:I14" si="0">G4+H4</f>
        <v>11909</v>
      </c>
      <c r="J4" s="7">
        <v>32777</v>
      </c>
      <c r="K4" s="6">
        <v>4005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>
        <v>4005</v>
      </c>
      <c r="Z4" s="6"/>
      <c r="AA4" s="7">
        <v>36782</v>
      </c>
      <c r="AB4" s="4">
        <f>SUM(J9:J14)</f>
        <v>351123</v>
      </c>
    </row>
    <row r="5" spans="1:33" x14ac:dyDescent="0.2">
      <c r="B5" s="5">
        <v>36220</v>
      </c>
      <c r="C5" s="8">
        <v>4269</v>
      </c>
      <c r="D5" s="8">
        <v>11442</v>
      </c>
      <c r="E5" s="8">
        <v>6020</v>
      </c>
      <c r="F5" s="8">
        <v>12262</v>
      </c>
      <c r="G5" s="8">
        <v>9209</v>
      </c>
      <c r="H5" s="8">
        <v>3891</v>
      </c>
      <c r="I5" s="4">
        <f t="shared" si="0"/>
        <v>13100</v>
      </c>
      <c r="J5" s="7">
        <v>47093</v>
      </c>
      <c r="K5" s="4">
        <v>4588</v>
      </c>
      <c r="Y5" s="4">
        <v>4588</v>
      </c>
      <c r="AA5" s="3">
        <v>51681</v>
      </c>
      <c r="AB5" s="4">
        <f>SUM(J3:J14)</f>
        <v>604967</v>
      </c>
    </row>
    <row r="6" spans="1:33" x14ac:dyDescent="0.2">
      <c r="B6" s="5">
        <v>36251</v>
      </c>
      <c r="C6" s="4">
        <v>2944</v>
      </c>
      <c r="D6" s="4">
        <v>9418</v>
      </c>
      <c r="E6" s="4">
        <v>6985</v>
      </c>
      <c r="F6" s="4">
        <v>10181</v>
      </c>
      <c r="G6" s="4">
        <v>11615</v>
      </c>
      <c r="H6" s="4">
        <v>9298</v>
      </c>
      <c r="I6" s="4">
        <f t="shared" si="0"/>
        <v>20913</v>
      </c>
      <c r="J6" s="3">
        <v>50441</v>
      </c>
      <c r="K6" s="4">
        <v>3277</v>
      </c>
      <c r="Y6" s="4">
        <v>3277</v>
      </c>
      <c r="AA6" s="3">
        <v>53718</v>
      </c>
    </row>
    <row r="7" spans="1:33" x14ac:dyDescent="0.2">
      <c r="B7" s="5">
        <v>36281</v>
      </c>
      <c r="C7" s="4">
        <v>3410</v>
      </c>
      <c r="D7" s="4">
        <v>8926</v>
      </c>
      <c r="E7" s="4">
        <v>7175</v>
      </c>
      <c r="F7" s="4">
        <v>10437</v>
      </c>
      <c r="G7" s="4">
        <v>10678</v>
      </c>
      <c r="H7" s="4">
        <v>13230</v>
      </c>
      <c r="I7" s="4">
        <f t="shared" si="0"/>
        <v>23908</v>
      </c>
      <c r="J7" s="3">
        <v>53856</v>
      </c>
      <c r="K7" s="4">
        <v>3337</v>
      </c>
      <c r="Y7" s="4">
        <v>3337</v>
      </c>
      <c r="AA7" s="3">
        <v>57193</v>
      </c>
    </row>
    <row r="8" spans="1:33" x14ac:dyDescent="0.2">
      <c r="B8" s="5">
        <v>36312</v>
      </c>
      <c r="C8" s="4">
        <v>3117</v>
      </c>
      <c r="D8" s="4">
        <v>10338</v>
      </c>
      <c r="E8" s="4">
        <v>5951</v>
      </c>
      <c r="F8" s="4">
        <v>9297</v>
      </c>
      <c r="G8" s="4">
        <v>9574</v>
      </c>
      <c r="H8" s="4">
        <v>1187</v>
      </c>
      <c r="I8" s="4">
        <f t="shared" si="0"/>
        <v>10761</v>
      </c>
      <c r="J8" s="3">
        <v>39464</v>
      </c>
      <c r="K8" s="4">
        <v>3920</v>
      </c>
      <c r="Y8" s="4">
        <v>3920</v>
      </c>
      <c r="AA8" s="3">
        <v>43384</v>
      </c>
    </row>
    <row r="9" spans="1:33" x14ac:dyDescent="0.2">
      <c r="B9" s="5">
        <v>36342</v>
      </c>
      <c r="C9" s="4">
        <v>4140</v>
      </c>
      <c r="D9" s="4">
        <v>13619</v>
      </c>
      <c r="E9" s="4">
        <v>8620</v>
      </c>
      <c r="F9" s="4">
        <v>7033</v>
      </c>
      <c r="G9" s="4">
        <v>10574</v>
      </c>
      <c r="H9" s="4">
        <v>3696</v>
      </c>
      <c r="I9" s="4">
        <f t="shared" si="0"/>
        <v>14270</v>
      </c>
      <c r="J9" s="3">
        <v>47682</v>
      </c>
      <c r="K9" s="4">
        <v>4774</v>
      </c>
      <c r="Y9" s="4">
        <v>4774</v>
      </c>
      <c r="AA9" s="3">
        <v>52456</v>
      </c>
    </row>
    <row r="10" spans="1:33" x14ac:dyDescent="0.2">
      <c r="B10" s="5">
        <v>36373</v>
      </c>
      <c r="C10" s="4">
        <v>19544</v>
      </c>
      <c r="D10" s="4">
        <v>24313</v>
      </c>
      <c r="E10" s="4">
        <v>12112</v>
      </c>
      <c r="F10" s="4">
        <v>20143</v>
      </c>
      <c r="G10" s="4">
        <f>15547+11837</f>
        <v>27384</v>
      </c>
      <c r="H10" s="4">
        <v>11690</v>
      </c>
      <c r="I10" s="4">
        <f t="shared" si="0"/>
        <v>39074</v>
      </c>
      <c r="J10" s="3">
        <v>115186</v>
      </c>
      <c r="K10" s="4">
        <v>5917</v>
      </c>
      <c r="Y10" s="4">
        <v>5917</v>
      </c>
      <c r="AA10" s="3">
        <v>121103</v>
      </c>
    </row>
    <row r="11" spans="1:33" x14ac:dyDescent="0.2">
      <c r="B11" s="5">
        <v>36404</v>
      </c>
      <c r="C11" s="4">
        <v>7197</v>
      </c>
      <c r="D11" s="4">
        <v>12331</v>
      </c>
      <c r="E11" s="4">
        <v>8249</v>
      </c>
      <c r="F11" s="4">
        <v>9061</v>
      </c>
      <c r="G11" s="4">
        <v>11419</v>
      </c>
      <c r="H11" s="4">
        <v>6282</v>
      </c>
      <c r="I11" s="4">
        <f t="shared" si="0"/>
        <v>17701</v>
      </c>
      <c r="J11" s="3">
        <v>54539</v>
      </c>
      <c r="K11" s="4">
        <v>5472</v>
      </c>
      <c r="Y11" s="4">
        <v>5472</v>
      </c>
      <c r="AA11" s="3">
        <v>60011</v>
      </c>
    </row>
    <row r="12" spans="1:33" x14ac:dyDescent="0.2">
      <c r="B12" s="5">
        <v>36434</v>
      </c>
      <c r="C12" s="4">
        <v>5399</v>
      </c>
      <c r="D12" s="4">
        <v>10113</v>
      </c>
      <c r="E12" s="4">
        <v>6896</v>
      </c>
      <c r="F12" s="4">
        <v>11358</v>
      </c>
      <c r="G12" s="4">
        <v>8912</v>
      </c>
      <c r="H12" s="4">
        <v>8539</v>
      </c>
      <c r="I12" s="4">
        <f t="shared" si="0"/>
        <v>17451</v>
      </c>
      <c r="J12" s="3">
        <v>51217</v>
      </c>
      <c r="K12" s="4">
        <v>3658</v>
      </c>
      <c r="Y12" s="4">
        <v>3658</v>
      </c>
      <c r="AA12" s="3">
        <v>54875</v>
      </c>
    </row>
    <row r="13" spans="1:33" x14ac:dyDescent="0.2">
      <c r="B13" s="5">
        <v>36465</v>
      </c>
      <c r="C13" s="4">
        <v>4285</v>
      </c>
      <c r="D13" s="4">
        <v>7422</v>
      </c>
      <c r="E13" s="4">
        <v>5100</v>
      </c>
      <c r="F13" s="4">
        <v>8354</v>
      </c>
      <c r="G13" s="4">
        <v>5901</v>
      </c>
      <c r="H13" s="4">
        <v>19992</v>
      </c>
      <c r="I13" s="4">
        <f t="shared" si="0"/>
        <v>25893</v>
      </c>
      <c r="J13" s="3">
        <v>51054</v>
      </c>
      <c r="K13" s="4">
        <v>3202</v>
      </c>
      <c r="Y13" s="4">
        <v>3202</v>
      </c>
      <c r="AA13" s="3">
        <v>54256</v>
      </c>
    </row>
    <row r="14" spans="1:33" x14ac:dyDescent="0.2">
      <c r="B14" s="5">
        <v>36495</v>
      </c>
      <c r="C14" s="4">
        <v>1884</v>
      </c>
      <c r="D14" s="4">
        <v>9608</v>
      </c>
      <c r="E14" s="4">
        <v>5190</v>
      </c>
      <c r="F14" s="4">
        <v>6756</v>
      </c>
      <c r="G14" s="4">
        <v>5695</v>
      </c>
      <c r="H14" s="4">
        <v>2312</v>
      </c>
      <c r="I14" s="4">
        <f t="shared" si="0"/>
        <v>8007</v>
      </c>
      <c r="J14" s="3">
        <v>31445</v>
      </c>
      <c r="K14" s="4">
        <v>3050</v>
      </c>
      <c r="Y14" s="4">
        <v>3050</v>
      </c>
      <c r="AA14" s="3">
        <v>34495</v>
      </c>
    </row>
    <row r="15" spans="1:33" ht="12.75" x14ac:dyDescent="0.2">
      <c r="AA15" s="9"/>
      <c r="AB15" s="3"/>
      <c r="AC15" s="3"/>
      <c r="AD15" s="3"/>
    </row>
    <row r="16" spans="1:33" x14ac:dyDescent="0.2">
      <c r="C16" s="4" t="s">
        <v>14</v>
      </c>
      <c r="D16" s="4" t="s">
        <v>15</v>
      </c>
      <c r="E16" s="4" t="s">
        <v>16</v>
      </c>
      <c r="F16" s="4" t="s">
        <v>17</v>
      </c>
      <c r="G16" s="4" t="s">
        <v>18</v>
      </c>
      <c r="H16" s="4" t="s">
        <v>19</v>
      </c>
      <c r="I16" s="4" t="s">
        <v>20</v>
      </c>
      <c r="J16" s="4" t="s">
        <v>21</v>
      </c>
      <c r="K16" s="4" t="s">
        <v>22</v>
      </c>
      <c r="L16" s="3" t="s">
        <v>23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AB16" s="3"/>
      <c r="AC16" s="3"/>
      <c r="AD16" s="3"/>
      <c r="AF16" s="2"/>
      <c r="AG16" s="10"/>
    </row>
    <row r="17" spans="1:33" x14ac:dyDescent="0.2">
      <c r="B17" s="5">
        <v>36526</v>
      </c>
      <c r="C17" s="10">
        <v>2221</v>
      </c>
      <c r="D17" s="10">
        <v>3282</v>
      </c>
      <c r="E17" s="10">
        <v>10564</v>
      </c>
      <c r="F17" s="10">
        <v>6096</v>
      </c>
      <c r="G17" s="11" t="s">
        <v>24</v>
      </c>
      <c r="H17" s="10">
        <v>4119</v>
      </c>
      <c r="I17" s="10">
        <v>2224</v>
      </c>
      <c r="J17" s="10">
        <v>17948</v>
      </c>
      <c r="K17" s="10">
        <v>1002</v>
      </c>
      <c r="L17" s="10">
        <f>SUM(C17:K17)</f>
        <v>47456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>
        <f>SUM(L17:L22)</f>
        <v>474148</v>
      </c>
      <c r="Z17" s="10"/>
      <c r="AA17" s="18">
        <f>((Y17/AB3)-1)*100</f>
        <v>86.787160618332521</v>
      </c>
      <c r="AB17" s="12"/>
      <c r="AC17" s="10"/>
      <c r="AD17" s="13"/>
      <c r="AF17" s="2"/>
      <c r="AG17" s="10"/>
    </row>
    <row r="18" spans="1:33" x14ac:dyDescent="0.2">
      <c r="B18" s="5">
        <v>36557</v>
      </c>
      <c r="C18" s="10">
        <v>3405</v>
      </c>
      <c r="D18" s="10">
        <v>3686</v>
      </c>
      <c r="E18" s="10">
        <v>10769</v>
      </c>
      <c r="F18" s="10">
        <v>5781</v>
      </c>
      <c r="G18" s="11" t="s">
        <v>24</v>
      </c>
      <c r="H18" s="10">
        <v>603</v>
      </c>
      <c r="I18" s="11" t="s">
        <v>24</v>
      </c>
      <c r="J18" s="10">
        <v>21235</v>
      </c>
      <c r="K18" s="10">
        <v>671</v>
      </c>
      <c r="L18" s="10">
        <f t="shared" ref="L18:L28" si="1">SUM(C18:K18)</f>
        <v>46150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>
        <f>SUM(L23:L28)</f>
        <v>600077</v>
      </c>
      <c r="Z18" s="10"/>
      <c r="AA18" s="18">
        <f>((Y18/AB4)-1)*100</f>
        <v>70.902219450164196</v>
      </c>
      <c r="AB18" s="12"/>
      <c r="AC18" s="10"/>
      <c r="AD18" s="13"/>
      <c r="AF18" s="2"/>
      <c r="AG18" s="10"/>
    </row>
    <row r="19" spans="1:33" x14ac:dyDescent="0.2">
      <c r="B19" s="5">
        <v>36586</v>
      </c>
      <c r="C19" s="10">
        <v>4168</v>
      </c>
      <c r="D19" s="10">
        <v>6754</v>
      </c>
      <c r="E19" s="10">
        <v>18478</v>
      </c>
      <c r="F19" s="10">
        <v>5038</v>
      </c>
      <c r="G19" s="11" t="s">
        <v>24</v>
      </c>
      <c r="H19" s="10">
        <v>6981</v>
      </c>
      <c r="I19" s="10">
        <v>9622</v>
      </c>
      <c r="J19" s="10">
        <v>37702</v>
      </c>
      <c r="K19" s="10">
        <v>4031</v>
      </c>
      <c r="L19" s="10">
        <f t="shared" si="1"/>
        <v>92774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>
        <f>Y17+Y18</f>
        <v>1074225</v>
      </c>
      <c r="Z19" s="10"/>
      <c r="AA19" s="18">
        <f>((Y19/AB5)-1)*100</f>
        <v>77.567536741673521</v>
      </c>
      <c r="AB19" s="12"/>
      <c r="AC19" s="10"/>
      <c r="AD19" s="13"/>
      <c r="AF19" s="2"/>
      <c r="AG19" s="10"/>
    </row>
    <row r="20" spans="1:33" x14ac:dyDescent="0.2">
      <c r="B20" s="5">
        <v>36617</v>
      </c>
      <c r="C20" s="10">
        <v>7043</v>
      </c>
      <c r="D20" s="10">
        <v>10257</v>
      </c>
      <c r="E20" s="10">
        <v>19242</v>
      </c>
      <c r="F20" s="10">
        <v>9282</v>
      </c>
      <c r="G20" s="11" t="s">
        <v>24</v>
      </c>
      <c r="H20" s="10">
        <v>7289</v>
      </c>
      <c r="I20" s="10">
        <v>11750</v>
      </c>
      <c r="J20" s="10">
        <v>50061</v>
      </c>
      <c r="K20" s="10">
        <v>4352</v>
      </c>
      <c r="L20" s="10">
        <f t="shared" si="1"/>
        <v>119276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B20" s="12"/>
      <c r="AC20" s="10"/>
      <c r="AD20" s="13"/>
      <c r="AF20" s="2"/>
      <c r="AG20" s="10"/>
    </row>
    <row r="21" spans="1:33" x14ac:dyDescent="0.2">
      <c r="B21" s="5">
        <v>36647</v>
      </c>
      <c r="C21" s="10">
        <v>3864</v>
      </c>
      <c r="D21" s="10">
        <v>4159</v>
      </c>
      <c r="E21" s="10">
        <v>13292</v>
      </c>
      <c r="F21" s="10">
        <v>9779</v>
      </c>
      <c r="G21" s="11" t="s">
        <v>24</v>
      </c>
      <c r="H21" s="10">
        <v>7290</v>
      </c>
      <c r="I21" s="10">
        <v>11015</v>
      </c>
      <c r="J21" s="10">
        <v>40270</v>
      </c>
      <c r="K21" s="10">
        <v>4722</v>
      </c>
      <c r="L21" s="10">
        <f t="shared" si="1"/>
        <v>94391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B21" s="12"/>
      <c r="AC21" s="10"/>
      <c r="AD21" s="13"/>
    </row>
    <row r="22" spans="1:33" x14ac:dyDescent="0.2">
      <c r="B22" s="5">
        <v>36678</v>
      </c>
      <c r="C22" s="10">
        <v>5132</v>
      </c>
      <c r="D22" s="10">
        <v>5525</v>
      </c>
      <c r="E22" s="10">
        <v>12993</v>
      </c>
      <c r="F22" s="10">
        <v>7035</v>
      </c>
      <c r="G22" s="11" t="s">
        <v>24</v>
      </c>
      <c r="H22" s="10">
        <v>6257</v>
      </c>
      <c r="I22" s="10">
        <v>9685</v>
      </c>
      <c r="J22" s="10">
        <v>22724</v>
      </c>
      <c r="K22" s="10">
        <v>4750</v>
      </c>
      <c r="L22" s="10">
        <f t="shared" si="1"/>
        <v>74101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B22" s="12"/>
      <c r="AC22" s="10"/>
      <c r="AD22" s="13"/>
    </row>
    <row r="23" spans="1:33" x14ac:dyDescent="0.2">
      <c r="B23" s="5">
        <v>36708</v>
      </c>
      <c r="C23" s="10">
        <v>7831</v>
      </c>
      <c r="D23" s="10">
        <v>10095</v>
      </c>
      <c r="E23" s="10">
        <v>6357</v>
      </c>
      <c r="F23" s="10">
        <v>11546</v>
      </c>
      <c r="G23" s="11" t="s">
        <v>24</v>
      </c>
      <c r="H23" s="10">
        <v>2709</v>
      </c>
      <c r="I23" s="10">
        <v>6213</v>
      </c>
      <c r="J23" s="10">
        <v>19106</v>
      </c>
      <c r="K23" s="10">
        <v>7123</v>
      </c>
      <c r="L23" s="10">
        <f t="shared" si="1"/>
        <v>70980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B23" s="14"/>
      <c r="AC23" s="10"/>
      <c r="AD23" s="13"/>
    </row>
    <row r="24" spans="1:33" x14ac:dyDescent="0.2">
      <c r="B24" s="5">
        <v>36739</v>
      </c>
      <c r="C24" s="10">
        <v>19288</v>
      </c>
      <c r="D24" s="10">
        <v>25297</v>
      </c>
      <c r="E24" s="10">
        <v>21708</v>
      </c>
      <c r="F24" s="11" t="s">
        <v>24</v>
      </c>
      <c r="G24" s="11">
        <v>17998</v>
      </c>
      <c r="H24" s="10">
        <v>9475</v>
      </c>
      <c r="I24" s="10">
        <v>12985</v>
      </c>
      <c r="J24" s="10">
        <v>18730</v>
      </c>
      <c r="K24" s="10">
        <v>22227</v>
      </c>
      <c r="L24" s="10">
        <f t="shared" si="1"/>
        <v>147708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B24" s="14"/>
      <c r="AC24" s="10"/>
      <c r="AD24" s="13"/>
    </row>
    <row r="25" spans="1:33" x14ac:dyDescent="0.2">
      <c r="B25" s="5">
        <v>36770</v>
      </c>
      <c r="C25" s="10">
        <v>11591</v>
      </c>
      <c r="D25" s="10">
        <v>13501</v>
      </c>
      <c r="E25" s="10">
        <v>11769</v>
      </c>
      <c r="F25" s="10">
        <v>18737</v>
      </c>
      <c r="G25" s="11" t="s">
        <v>24</v>
      </c>
      <c r="H25" s="10">
        <v>7547</v>
      </c>
      <c r="I25" s="10">
        <v>10457</v>
      </c>
      <c r="J25" s="10">
        <v>25457</v>
      </c>
      <c r="K25" s="10">
        <v>29481</v>
      </c>
      <c r="L25" s="10">
        <f t="shared" si="1"/>
        <v>128540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B25" s="12"/>
      <c r="AC25" s="10"/>
      <c r="AD25" s="13"/>
    </row>
    <row r="26" spans="1:33" x14ac:dyDescent="0.2">
      <c r="B26" s="5">
        <v>36800</v>
      </c>
      <c r="C26" s="10">
        <v>5446</v>
      </c>
      <c r="D26" s="10">
        <v>5861</v>
      </c>
      <c r="E26" s="10">
        <v>8530</v>
      </c>
      <c r="F26" s="11" t="s">
        <v>24</v>
      </c>
      <c r="G26" s="11" t="s">
        <v>24</v>
      </c>
      <c r="H26" s="10">
        <v>4069</v>
      </c>
      <c r="I26" s="10">
        <v>12021</v>
      </c>
      <c r="J26" s="10">
        <v>30806</v>
      </c>
      <c r="K26" s="10">
        <v>35028</v>
      </c>
      <c r="L26" s="10">
        <f t="shared" si="1"/>
        <v>101761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B26" s="15"/>
      <c r="AD26" s="13"/>
    </row>
    <row r="27" spans="1:33" x14ac:dyDescent="0.2">
      <c r="B27" s="5">
        <v>36831</v>
      </c>
      <c r="C27" s="10">
        <v>4939</v>
      </c>
      <c r="D27" s="10">
        <v>13581</v>
      </c>
      <c r="E27" s="10">
        <v>12331</v>
      </c>
      <c r="F27" s="10">
        <v>9856</v>
      </c>
      <c r="G27" s="11">
        <v>3844</v>
      </c>
      <c r="H27" s="10">
        <v>5279</v>
      </c>
      <c r="I27" s="10">
        <v>10120</v>
      </c>
      <c r="J27" s="10">
        <v>7377</v>
      </c>
      <c r="K27" s="10">
        <v>4148</v>
      </c>
      <c r="L27" s="10">
        <f t="shared" si="1"/>
        <v>71475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3"/>
      <c r="AB27" s="16"/>
      <c r="AC27" s="16"/>
      <c r="AD27" s="17"/>
    </row>
    <row r="28" spans="1:33" x14ac:dyDescent="0.2">
      <c r="B28" s="5">
        <v>36861</v>
      </c>
      <c r="C28" s="10">
        <v>3342</v>
      </c>
      <c r="D28" s="10">
        <v>14026</v>
      </c>
      <c r="E28" s="10">
        <v>10670</v>
      </c>
      <c r="F28" s="10">
        <v>1270</v>
      </c>
      <c r="G28" s="11">
        <v>3122</v>
      </c>
      <c r="H28" s="10">
        <v>4269</v>
      </c>
      <c r="I28" s="10">
        <v>10549</v>
      </c>
      <c r="J28" s="10">
        <v>22983</v>
      </c>
      <c r="K28" s="10">
        <v>9382</v>
      </c>
      <c r="L28" s="10">
        <f t="shared" si="1"/>
        <v>79613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33" x14ac:dyDescent="0.2">
      <c r="B29" s="3"/>
      <c r="C29" s="16">
        <f t="shared" ref="C29:K29" si="2">SUM(C17:C28)</f>
        <v>78270</v>
      </c>
      <c r="D29" s="16">
        <f t="shared" si="2"/>
        <v>116024</v>
      </c>
      <c r="E29" s="16">
        <f t="shared" si="2"/>
        <v>156703</v>
      </c>
      <c r="F29" s="16">
        <f t="shared" si="2"/>
        <v>84420</v>
      </c>
      <c r="G29" s="16">
        <f t="shared" si="2"/>
        <v>24964</v>
      </c>
      <c r="H29" s="16">
        <f t="shared" si="2"/>
        <v>65887</v>
      </c>
      <c r="I29" s="16">
        <f t="shared" si="2"/>
        <v>106641</v>
      </c>
      <c r="J29" s="16">
        <f t="shared" si="2"/>
        <v>314399</v>
      </c>
      <c r="K29" s="19">
        <f t="shared" si="2"/>
        <v>126917</v>
      </c>
      <c r="L29" s="16">
        <f>SUM(L17:L28)</f>
        <v>1074225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33" ht="12" customHeight="1" x14ac:dyDescent="0.2">
      <c r="A30" s="4" t="s">
        <v>0</v>
      </c>
      <c r="H30" s="15"/>
      <c r="I30" s="15"/>
      <c r="J30" s="15"/>
      <c r="K30" s="15"/>
      <c r="L30" s="15"/>
      <c r="M30" s="15"/>
      <c r="N30" s="15"/>
      <c r="O30" s="15"/>
      <c r="AA30" s="9"/>
    </row>
    <row r="31" spans="1:33" ht="16.5" customHeight="1" x14ac:dyDescent="0.2">
      <c r="C31" s="4" t="s">
        <v>14</v>
      </c>
      <c r="D31" s="4" t="s">
        <v>15</v>
      </c>
      <c r="E31" s="4" t="s">
        <v>16</v>
      </c>
      <c r="F31" s="4" t="s">
        <v>17</v>
      </c>
      <c r="G31" s="4" t="s">
        <v>25</v>
      </c>
      <c r="H31" s="4" t="s">
        <v>18</v>
      </c>
      <c r="I31" s="4" t="s">
        <v>19</v>
      </c>
      <c r="J31" s="4" t="s">
        <v>20</v>
      </c>
      <c r="K31" s="4" t="s">
        <v>21</v>
      </c>
      <c r="L31" s="4" t="s">
        <v>22</v>
      </c>
      <c r="M31" s="4" t="s">
        <v>26</v>
      </c>
      <c r="N31" s="4" t="s">
        <v>27</v>
      </c>
      <c r="O31" s="4" t="s">
        <v>28</v>
      </c>
      <c r="P31" s="4" t="s">
        <v>29</v>
      </c>
      <c r="Q31" s="4" t="s">
        <v>30</v>
      </c>
      <c r="R31" s="4" t="s">
        <v>31</v>
      </c>
      <c r="S31" s="4" t="s">
        <v>32</v>
      </c>
      <c r="T31" s="4" t="s">
        <v>33</v>
      </c>
      <c r="U31" s="4" t="s">
        <v>34</v>
      </c>
      <c r="V31" s="4" t="s">
        <v>35</v>
      </c>
      <c r="W31" s="4" t="s">
        <v>36</v>
      </c>
      <c r="X31" s="4" t="s">
        <v>37</v>
      </c>
      <c r="Y31" s="3" t="s">
        <v>38</v>
      </c>
      <c r="Z31" s="3"/>
      <c r="AB31" s="3"/>
      <c r="AC31" s="3"/>
      <c r="AD31" s="3"/>
      <c r="AF31" s="2"/>
      <c r="AG31" s="10"/>
    </row>
    <row r="32" spans="1:33" x14ac:dyDescent="0.2">
      <c r="B32" s="4">
        <v>2002</v>
      </c>
      <c r="C32" s="10">
        <v>106861</v>
      </c>
      <c r="D32" s="10">
        <v>159073</v>
      </c>
      <c r="E32" s="10">
        <v>98196</v>
      </c>
      <c r="F32" s="10">
        <v>56003</v>
      </c>
      <c r="G32" s="10">
        <v>12330</v>
      </c>
      <c r="H32" s="10">
        <v>74155</v>
      </c>
      <c r="I32" s="10">
        <v>30082</v>
      </c>
      <c r="J32" s="10">
        <v>64337</v>
      </c>
      <c r="K32" s="10">
        <v>292415</v>
      </c>
      <c r="L32" s="10">
        <v>23917</v>
      </c>
      <c r="M32" s="10">
        <v>30860</v>
      </c>
      <c r="N32" s="10">
        <v>2345</v>
      </c>
      <c r="O32" s="10"/>
      <c r="P32" s="10"/>
      <c r="Q32" s="10"/>
      <c r="R32" s="10"/>
      <c r="S32" s="10"/>
      <c r="T32" s="10">
        <v>174500</v>
      </c>
      <c r="U32" s="10"/>
      <c r="V32" s="10"/>
      <c r="W32" s="10"/>
      <c r="X32" s="10"/>
      <c r="Y32" s="10">
        <v>950574</v>
      </c>
    </row>
    <row r="33" spans="1:25" x14ac:dyDescent="0.2">
      <c r="B33" s="4">
        <v>2003</v>
      </c>
      <c r="C33" s="10">
        <v>85570</v>
      </c>
      <c r="D33" s="10">
        <v>145042</v>
      </c>
      <c r="E33" s="10">
        <v>104654</v>
      </c>
      <c r="F33" s="10">
        <v>161458</v>
      </c>
      <c r="G33" s="10"/>
      <c r="H33" s="10"/>
      <c r="I33" s="10">
        <v>10260</v>
      </c>
      <c r="J33" s="10">
        <v>130678</v>
      </c>
      <c r="K33" s="10">
        <v>188208</v>
      </c>
      <c r="L33" s="10">
        <v>68012</v>
      </c>
      <c r="M33" s="10">
        <v>169583</v>
      </c>
      <c r="N33" s="10">
        <v>1215</v>
      </c>
      <c r="O33" s="10"/>
      <c r="P33" s="10"/>
      <c r="Q33" s="10"/>
      <c r="R33" s="10"/>
      <c r="S33" s="10"/>
      <c r="T33" s="10">
        <v>270000</v>
      </c>
      <c r="U33" s="10"/>
      <c r="V33" s="10"/>
      <c r="W33" s="10"/>
      <c r="X33" s="10"/>
      <c r="Y33" s="10">
        <v>1064680</v>
      </c>
    </row>
    <row r="34" spans="1:25" x14ac:dyDescent="0.2">
      <c r="B34" s="4">
        <v>2004</v>
      </c>
      <c r="C34" s="10">
        <v>52453</v>
      </c>
      <c r="D34" s="10">
        <v>297716</v>
      </c>
      <c r="E34" s="10">
        <v>317428</v>
      </c>
      <c r="F34" s="10">
        <v>113689</v>
      </c>
      <c r="G34" s="10">
        <v>27809</v>
      </c>
      <c r="H34" s="10"/>
      <c r="I34" s="10"/>
      <c r="J34" s="10">
        <v>470831</v>
      </c>
      <c r="K34" s="10">
        <v>47687</v>
      </c>
      <c r="L34" s="10">
        <v>330288</v>
      </c>
      <c r="M34" s="10">
        <v>141233</v>
      </c>
      <c r="N34" s="10"/>
      <c r="O34" s="10"/>
      <c r="P34" s="10"/>
      <c r="Q34" s="10"/>
      <c r="R34" s="10"/>
      <c r="S34" s="10"/>
      <c r="T34" s="10">
        <v>386200</v>
      </c>
      <c r="U34" s="10"/>
      <c r="V34" s="10"/>
      <c r="W34" s="10"/>
      <c r="X34" s="10"/>
      <c r="Y34" s="10">
        <v>1799134</v>
      </c>
    </row>
    <row r="35" spans="1:25" x14ac:dyDescent="0.2">
      <c r="B35" s="4">
        <v>2005</v>
      </c>
      <c r="C35" s="10">
        <v>75910</v>
      </c>
      <c r="D35" s="10">
        <v>368126</v>
      </c>
      <c r="E35" s="10">
        <v>417058</v>
      </c>
      <c r="F35" s="11">
        <v>191486</v>
      </c>
      <c r="G35" s="10"/>
      <c r="H35" s="10"/>
      <c r="I35" s="10"/>
      <c r="J35" s="10">
        <v>649310</v>
      </c>
      <c r="K35" s="10">
        <v>63686</v>
      </c>
      <c r="L35" s="11">
        <v>173102</v>
      </c>
      <c r="M35" s="10">
        <v>227923</v>
      </c>
      <c r="N35" s="10"/>
      <c r="O35" s="10"/>
      <c r="P35" s="10"/>
      <c r="Q35" s="10"/>
      <c r="R35" s="10"/>
      <c r="S35" s="10"/>
      <c r="T35" s="10">
        <v>344000</v>
      </c>
      <c r="U35" s="10"/>
      <c r="V35" s="10"/>
      <c r="W35" s="10"/>
      <c r="X35" s="10"/>
      <c r="Y35" s="10">
        <v>2166601</v>
      </c>
    </row>
    <row r="36" spans="1:25" x14ac:dyDescent="0.2">
      <c r="B36" s="4">
        <v>2006</v>
      </c>
      <c r="C36" s="10">
        <v>94975</v>
      </c>
      <c r="D36" s="10">
        <v>125238</v>
      </c>
      <c r="E36" s="10">
        <v>318859</v>
      </c>
      <c r="F36" s="11">
        <v>106810</v>
      </c>
      <c r="G36" s="10">
        <v>6474</v>
      </c>
      <c r="H36" s="10"/>
      <c r="I36" s="10">
        <v>5484</v>
      </c>
      <c r="J36" s="10">
        <v>442822</v>
      </c>
      <c r="K36" s="10">
        <v>87997</v>
      </c>
      <c r="L36" s="10">
        <v>79659</v>
      </c>
      <c r="M36" s="10">
        <v>200881</v>
      </c>
      <c r="N36" s="10">
        <v>1796</v>
      </c>
      <c r="O36" s="10">
        <v>127326</v>
      </c>
      <c r="P36" s="10">
        <v>132935</v>
      </c>
      <c r="Q36" s="10">
        <v>36274</v>
      </c>
      <c r="R36" s="10">
        <v>10849</v>
      </c>
      <c r="S36" s="10"/>
      <c r="T36" s="10">
        <v>336000</v>
      </c>
      <c r="U36" s="10"/>
      <c r="V36" s="10"/>
      <c r="W36" s="10"/>
      <c r="X36" s="10"/>
      <c r="Y36" s="10">
        <v>1778379</v>
      </c>
    </row>
    <row r="37" spans="1:25" x14ac:dyDescent="0.2">
      <c r="B37" s="4">
        <v>2007</v>
      </c>
      <c r="C37" s="10">
        <v>56889</v>
      </c>
      <c r="D37" s="10">
        <v>47876</v>
      </c>
      <c r="E37" s="10">
        <v>286508</v>
      </c>
      <c r="F37" s="10">
        <v>115142</v>
      </c>
      <c r="G37" s="10">
        <v>9215</v>
      </c>
      <c r="H37" s="10">
        <v>0</v>
      </c>
      <c r="I37" s="10">
        <v>0</v>
      </c>
      <c r="J37" s="10">
        <v>427501</v>
      </c>
      <c r="K37" s="10">
        <v>0</v>
      </c>
      <c r="L37" s="10">
        <v>8946</v>
      </c>
      <c r="M37" s="10">
        <v>212116</v>
      </c>
      <c r="N37" s="10">
        <v>0</v>
      </c>
      <c r="O37" s="10">
        <v>127738</v>
      </c>
      <c r="P37" s="10">
        <v>147152</v>
      </c>
      <c r="Q37" s="10">
        <v>66374</v>
      </c>
      <c r="R37" s="10">
        <v>0</v>
      </c>
      <c r="S37" s="10">
        <v>105925</v>
      </c>
      <c r="T37" s="10">
        <v>0</v>
      </c>
      <c r="U37" s="10"/>
      <c r="V37" s="10"/>
      <c r="W37" s="10"/>
      <c r="X37" s="10"/>
      <c r="Y37" s="10">
        <v>1611382</v>
      </c>
    </row>
    <row r="38" spans="1:25" x14ac:dyDescent="0.2">
      <c r="B38" s="4">
        <v>2008</v>
      </c>
      <c r="C38" s="10">
        <v>68119</v>
      </c>
      <c r="D38" s="10">
        <v>53116</v>
      </c>
      <c r="E38" s="10">
        <v>231832</v>
      </c>
      <c r="F38" s="10"/>
      <c r="G38" s="10"/>
      <c r="H38" s="33"/>
      <c r="I38" s="10"/>
      <c r="J38" s="10">
        <v>221540</v>
      </c>
      <c r="K38" s="10"/>
      <c r="L38" s="10"/>
      <c r="M38" s="10">
        <v>256166</v>
      </c>
      <c r="N38" s="10">
        <v>56584</v>
      </c>
      <c r="O38" s="10">
        <v>64120</v>
      </c>
      <c r="P38" s="10"/>
      <c r="Q38" s="10"/>
      <c r="R38" s="10"/>
      <c r="S38" s="10">
        <v>90246</v>
      </c>
      <c r="T38" s="10"/>
      <c r="U38" s="10">
        <v>22835</v>
      </c>
      <c r="V38" s="10">
        <v>29737</v>
      </c>
      <c r="W38" s="10">
        <v>57010</v>
      </c>
      <c r="X38" s="10">
        <v>24649</v>
      </c>
      <c r="Y38" s="10">
        <v>1176258</v>
      </c>
    </row>
    <row r="39" spans="1:25" x14ac:dyDescent="0.2">
      <c r="B39" s="4">
        <v>2009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>
        <v>304888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>
        <v>396343</v>
      </c>
    </row>
    <row r="40" spans="1:25" x14ac:dyDescent="0.2">
      <c r="B40" s="4">
        <v>2010</v>
      </c>
      <c r="C40" s="10"/>
      <c r="D40" s="10"/>
      <c r="E40" s="10"/>
      <c r="F40" s="10"/>
      <c r="I40" s="10"/>
      <c r="J40" s="10"/>
      <c r="K40" s="10"/>
      <c r="M40" s="10">
        <v>436570</v>
      </c>
    </row>
    <row r="41" spans="1:25" x14ac:dyDescent="0.2">
      <c r="B41" s="4">
        <v>2011</v>
      </c>
      <c r="C41" s="10"/>
      <c r="D41" s="10"/>
      <c r="E41" s="10"/>
      <c r="F41" s="18"/>
      <c r="I41" s="10"/>
      <c r="J41" s="10"/>
      <c r="K41" s="10"/>
      <c r="M41" s="10">
        <v>823584</v>
      </c>
    </row>
    <row r="42" spans="1:25" x14ac:dyDescent="0.2">
      <c r="C42" s="10"/>
      <c r="D42" s="10"/>
      <c r="E42" s="10"/>
      <c r="F42" s="18"/>
      <c r="I42" s="10"/>
      <c r="J42" s="10"/>
      <c r="K42" s="10"/>
    </row>
    <row r="43" spans="1:25" x14ac:dyDescent="0.2">
      <c r="C43" s="10"/>
      <c r="D43" s="10"/>
      <c r="E43" s="10"/>
      <c r="F43" s="8"/>
      <c r="I43" s="10"/>
      <c r="J43" s="10"/>
      <c r="K43" s="10"/>
    </row>
    <row r="44" spans="1:25" x14ac:dyDescent="0.2">
      <c r="A44" s="4" t="s">
        <v>0</v>
      </c>
      <c r="C44" s="10"/>
      <c r="D44" s="10"/>
      <c r="E44" s="10"/>
      <c r="F44" s="8"/>
      <c r="I44" s="10"/>
      <c r="J44" s="10"/>
      <c r="K44" s="10"/>
    </row>
    <row r="45" spans="1:25" x14ac:dyDescent="0.2">
      <c r="A45" s="4" t="s">
        <v>39</v>
      </c>
      <c r="C45" s="10"/>
      <c r="D45" s="10"/>
      <c r="E45" s="10"/>
      <c r="F45" s="8"/>
      <c r="I45" s="10"/>
      <c r="J45" s="10"/>
      <c r="K45" s="10"/>
    </row>
    <row r="46" spans="1:25" x14ac:dyDescent="0.2">
      <c r="A46" s="65" t="s">
        <v>40</v>
      </c>
      <c r="C46" s="10"/>
      <c r="D46" s="10"/>
      <c r="E46" s="10"/>
      <c r="F46" s="8"/>
      <c r="I46" s="10"/>
      <c r="J46" s="10"/>
      <c r="K46" s="10"/>
    </row>
    <row r="47" spans="1:25" x14ac:dyDescent="0.2">
      <c r="A47" s="65"/>
      <c r="C47" s="10"/>
      <c r="D47" s="10"/>
      <c r="E47" s="10"/>
      <c r="F47" s="8"/>
      <c r="I47" s="10"/>
      <c r="J47" s="10"/>
      <c r="K47" s="10"/>
    </row>
    <row r="48" spans="1:25" x14ac:dyDescent="0.2">
      <c r="C48" s="4" t="s">
        <v>26</v>
      </c>
      <c r="D48" s="10"/>
      <c r="E48" s="10"/>
      <c r="F48" s="8"/>
    </row>
    <row r="49" spans="2:6" x14ac:dyDescent="0.2">
      <c r="C49" s="4" t="s">
        <v>41</v>
      </c>
      <c r="D49" s="10" t="s">
        <v>42</v>
      </c>
      <c r="E49" s="10"/>
      <c r="F49" s="8"/>
    </row>
    <row r="50" spans="2:6" x14ac:dyDescent="0.2">
      <c r="B50" s="5">
        <v>39814</v>
      </c>
      <c r="C50" s="10">
        <v>4432</v>
      </c>
      <c r="D50" s="10">
        <v>13643</v>
      </c>
      <c r="E50" s="8"/>
      <c r="F50" s="8"/>
    </row>
    <row r="51" spans="2:6" x14ac:dyDescent="0.2">
      <c r="B51" s="5">
        <v>39845</v>
      </c>
      <c r="C51" s="10">
        <v>5253</v>
      </c>
      <c r="D51" s="10">
        <v>16939</v>
      </c>
      <c r="E51" s="8"/>
      <c r="F51" s="8"/>
    </row>
    <row r="52" spans="2:6" x14ac:dyDescent="0.2">
      <c r="B52" s="5">
        <v>39873</v>
      </c>
      <c r="C52" s="10">
        <v>7294</v>
      </c>
      <c r="D52" s="10">
        <v>25848</v>
      </c>
      <c r="E52" s="8"/>
      <c r="F52" s="8"/>
    </row>
    <row r="53" spans="2:6" x14ac:dyDescent="0.2">
      <c r="B53" s="5">
        <v>39904</v>
      </c>
      <c r="C53" s="10">
        <v>9528</v>
      </c>
      <c r="D53" s="10">
        <v>30719</v>
      </c>
      <c r="E53" s="8"/>
      <c r="F53" s="8"/>
    </row>
    <row r="54" spans="2:6" x14ac:dyDescent="0.2">
      <c r="B54" s="5">
        <v>39934</v>
      </c>
      <c r="C54" s="10">
        <v>6531</v>
      </c>
      <c r="D54" s="10">
        <v>22552</v>
      </c>
      <c r="E54" s="8"/>
      <c r="F54" s="8"/>
    </row>
    <row r="55" spans="2:6" x14ac:dyDescent="0.2">
      <c r="B55" s="5">
        <v>39965</v>
      </c>
      <c r="C55" s="10">
        <v>5389</v>
      </c>
      <c r="D55" s="10">
        <v>19862</v>
      </c>
      <c r="E55" s="8"/>
      <c r="F55" s="8"/>
    </row>
    <row r="56" spans="2:6" x14ac:dyDescent="0.2">
      <c r="B56" s="5">
        <v>39995</v>
      </c>
      <c r="C56" s="10">
        <v>6506</v>
      </c>
      <c r="D56" s="10">
        <v>22908</v>
      </c>
      <c r="E56" s="8"/>
      <c r="F56" s="8"/>
    </row>
    <row r="57" spans="2:6" x14ac:dyDescent="0.2">
      <c r="B57" s="5">
        <v>40026</v>
      </c>
      <c r="C57" s="10">
        <v>8580</v>
      </c>
      <c r="D57" s="10">
        <v>32830</v>
      </c>
      <c r="E57" s="8"/>
      <c r="F57" s="8"/>
    </row>
    <row r="58" spans="2:6" x14ac:dyDescent="0.2">
      <c r="B58" s="5">
        <v>40057</v>
      </c>
      <c r="C58" s="10">
        <v>11493</v>
      </c>
      <c r="D58" s="10">
        <v>50564</v>
      </c>
      <c r="E58" s="10"/>
      <c r="F58" s="18"/>
    </row>
    <row r="59" spans="2:6" x14ac:dyDescent="0.2">
      <c r="B59" s="5">
        <v>40087</v>
      </c>
      <c r="C59" s="10">
        <v>8112</v>
      </c>
      <c r="D59" s="10">
        <v>35548</v>
      </c>
    </row>
    <row r="60" spans="2:6" x14ac:dyDescent="0.2">
      <c r="B60" s="5">
        <v>40118</v>
      </c>
      <c r="C60" s="10">
        <v>5964</v>
      </c>
      <c r="D60" s="10">
        <v>19537</v>
      </c>
    </row>
    <row r="61" spans="2:6" x14ac:dyDescent="0.2">
      <c r="B61" s="5">
        <v>40148</v>
      </c>
      <c r="C61" s="10">
        <v>4151</v>
      </c>
      <c r="D61" s="10">
        <v>13938</v>
      </c>
    </row>
    <row r="62" spans="2:6" x14ac:dyDescent="0.2">
      <c r="B62" s="5">
        <v>40179</v>
      </c>
      <c r="C62" s="10">
        <v>3428</v>
      </c>
      <c r="D62" s="10">
        <v>11651</v>
      </c>
    </row>
    <row r="63" spans="2:6" x14ac:dyDescent="0.2">
      <c r="B63" s="5">
        <v>40210</v>
      </c>
      <c r="C63" s="10">
        <v>5026</v>
      </c>
      <c r="D63" s="10">
        <v>19496</v>
      </c>
    </row>
    <row r="64" spans="2:6" x14ac:dyDescent="0.2">
      <c r="B64" s="5">
        <v>40238</v>
      </c>
      <c r="C64" s="10">
        <v>6995</v>
      </c>
      <c r="D64" s="10">
        <v>24266</v>
      </c>
    </row>
    <row r="65" spans="2:4" x14ac:dyDescent="0.2">
      <c r="B65" s="5">
        <v>40269</v>
      </c>
      <c r="C65" s="10">
        <v>15335</v>
      </c>
      <c r="D65" s="10">
        <v>52734</v>
      </c>
    </row>
    <row r="66" spans="2:4" x14ac:dyDescent="0.2">
      <c r="B66" s="5">
        <v>40299</v>
      </c>
      <c r="C66" s="10">
        <v>9488</v>
      </c>
      <c r="D66" s="10">
        <v>37017</v>
      </c>
    </row>
    <row r="67" spans="2:4" x14ac:dyDescent="0.2">
      <c r="B67" s="5">
        <v>40330</v>
      </c>
      <c r="C67" s="10">
        <v>7153</v>
      </c>
      <c r="D67" s="10">
        <v>28581</v>
      </c>
    </row>
    <row r="68" spans="2:4" x14ac:dyDescent="0.2">
      <c r="B68" s="5">
        <v>40360</v>
      </c>
      <c r="C68" s="10">
        <v>12866</v>
      </c>
      <c r="D68" s="10">
        <v>48735</v>
      </c>
    </row>
    <row r="69" spans="2:4" x14ac:dyDescent="0.2">
      <c r="B69" s="5">
        <v>40391</v>
      </c>
      <c r="C69" s="10">
        <v>14159</v>
      </c>
      <c r="D69" s="10">
        <v>71866</v>
      </c>
    </row>
    <row r="70" spans="2:4" x14ac:dyDescent="0.2">
      <c r="B70" s="5">
        <v>40422</v>
      </c>
      <c r="C70" s="10">
        <v>11287</v>
      </c>
      <c r="D70" s="10">
        <v>38696</v>
      </c>
    </row>
    <row r="71" spans="2:4" x14ac:dyDescent="0.2">
      <c r="B71" s="5">
        <v>40452</v>
      </c>
      <c r="C71" s="10">
        <v>11414</v>
      </c>
      <c r="D71" s="10">
        <v>44103</v>
      </c>
    </row>
    <row r="72" spans="2:4" x14ac:dyDescent="0.2">
      <c r="B72" s="5">
        <v>40483</v>
      </c>
      <c r="C72" s="10">
        <v>7711</v>
      </c>
      <c r="D72" s="10">
        <v>29341</v>
      </c>
    </row>
    <row r="73" spans="2:4" x14ac:dyDescent="0.2">
      <c r="B73" s="5">
        <v>40513</v>
      </c>
      <c r="C73" s="10">
        <v>6774</v>
      </c>
      <c r="D73" s="10">
        <v>30084</v>
      </c>
    </row>
    <row r="74" spans="2:4" x14ac:dyDescent="0.2">
      <c r="B74" s="5">
        <v>40544</v>
      </c>
      <c r="C74" s="10">
        <v>5965</v>
      </c>
      <c r="D74" s="10">
        <v>22665</v>
      </c>
    </row>
    <row r="75" spans="2:4" x14ac:dyDescent="0.2">
      <c r="B75" s="5">
        <v>40575</v>
      </c>
      <c r="C75" s="10">
        <v>8153</v>
      </c>
      <c r="D75" s="10">
        <v>29434</v>
      </c>
    </row>
    <row r="76" spans="2:4" x14ac:dyDescent="0.2">
      <c r="B76" s="5">
        <v>40603</v>
      </c>
      <c r="C76" s="10">
        <v>12139</v>
      </c>
      <c r="D76" s="10">
        <v>46360</v>
      </c>
    </row>
    <row r="77" spans="2:4" x14ac:dyDescent="0.2">
      <c r="B77" s="5">
        <v>40634</v>
      </c>
      <c r="C77" s="10">
        <v>23103</v>
      </c>
      <c r="D77" s="10">
        <v>77020</v>
      </c>
    </row>
    <row r="78" spans="2:4" x14ac:dyDescent="0.2">
      <c r="B78" s="5">
        <v>40664</v>
      </c>
      <c r="C78" s="10">
        <v>15485</v>
      </c>
      <c r="D78" s="10">
        <v>71612</v>
      </c>
    </row>
    <row r="79" spans="2:4" x14ac:dyDescent="0.2">
      <c r="B79" s="5">
        <v>40695</v>
      </c>
      <c r="C79" s="10">
        <v>9088</v>
      </c>
      <c r="D79" s="10">
        <v>48737</v>
      </c>
    </row>
    <row r="80" spans="2:4" x14ac:dyDescent="0.2">
      <c r="B80" s="5">
        <v>40725</v>
      </c>
      <c r="C80" s="10">
        <v>10493</v>
      </c>
      <c r="D80" s="10">
        <v>42901</v>
      </c>
    </row>
    <row r="81" spans="2:5" x14ac:dyDescent="0.2">
      <c r="B81" s="5">
        <v>40756</v>
      </c>
      <c r="C81" s="10">
        <v>28473</v>
      </c>
      <c r="D81" s="10">
        <v>138877</v>
      </c>
    </row>
    <row r="82" spans="2:5" x14ac:dyDescent="0.2">
      <c r="B82" s="5">
        <v>40787</v>
      </c>
      <c r="C82" s="10">
        <v>21350</v>
      </c>
      <c r="D82" s="10">
        <v>101946</v>
      </c>
    </row>
    <row r="83" spans="2:5" x14ac:dyDescent="0.2">
      <c r="B83" s="5">
        <v>40817</v>
      </c>
      <c r="C83" s="10">
        <v>16743</v>
      </c>
      <c r="D83" s="10">
        <v>79064</v>
      </c>
    </row>
    <row r="84" spans="2:5" x14ac:dyDescent="0.2">
      <c r="B84" s="5">
        <v>40848</v>
      </c>
      <c r="C84" s="10">
        <v>12972</v>
      </c>
      <c r="D84" s="10">
        <v>116182</v>
      </c>
    </row>
    <row r="85" spans="2:5" x14ac:dyDescent="0.2">
      <c r="B85" s="5">
        <v>40878</v>
      </c>
      <c r="C85" s="10">
        <v>11310</v>
      </c>
      <c r="D85" s="10">
        <v>48786</v>
      </c>
    </row>
    <row r="86" spans="2:5" x14ac:dyDescent="0.2">
      <c r="B86" s="5">
        <v>40909</v>
      </c>
      <c r="C86" s="10">
        <v>9488</v>
      </c>
      <c r="D86" s="10">
        <v>39369</v>
      </c>
      <c r="E86" s="10"/>
    </row>
    <row r="87" spans="2:5" x14ac:dyDescent="0.2">
      <c r="B87" s="5">
        <v>40940</v>
      </c>
      <c r="C87" s="10">
        <v>12804</v>
      </c>
      <c r="D87" s="10">
        <v>61452</v>
      </c>
      <c r="E87" s="10"/>
    </row>
    <row r="88" spans="2:5" x14ac:dyDescent="0.2">
      <c r="B88" s="5">
        <v>40969</v>
      </c>
      <c r="C88" s="10">
        <v>16396</v>
      </c>
      <c r="D88" s="10">
        <v>73691</v>
      </c>
      <c r="E88" s="10"/>
    </row>
    <row r="89" spans="2:5" x14ac:dyDescent="0.2">
      <c r="B89" s="5">
        <v>41000</v>
      </c>
      <c r="C89" s="10">
        <v>28913</v>
      </c>
      <c r="D89" s="10">
        <v>124763</v>
      </c>
      <c r="E89" s="10"/>
    </row>
    <row r="90" spans="2:5" x14ac:dyDescent="0.2">
      <c r="B90" s="5">
        <v>41030</v>
      </c>
      <c r="C90" s="10">
        <v>15931</v>
      </c>
      <c r="D90" s="10">
        <v>59235</v>
      </c>
      <c r="E90" s="10"/>
    </row>
    <row r="91" spans="2:5" x14ac:dyDescent="0.2">
      <c r="B91" s="5">
        <v>41061</v>
      </c>
      <c r="C91" s="10">
        <v>15863</v>
      </c>
      <c r="D91" s="10">
        <v>67059</v>
      </c>
      <c r="E91" s="10"/>
    </row>
    <row r="92" spans="2:5" x14ac:dyDescent="0.2">
      <c r="B92" s="5">
        <v>41091</v>
      </c>
      <c r="C92" s="10">
        <v>21171</v>
      </c>
      <c r="D92" s="10">
        <v>122135</v>
      </c>
      <c r="E92" s="10"/>
    </row>
    <row r="93" spans="2:5" x14ac:dyDescent="0.2">
      <c r="B93" s="5">
        <v>41122</v>
      </c>
      <c r="C93" s="10">
        <v>33505</v>
      </c>
      <c r="D93" s="10">
        <v>214713</v>
      </c>
      <c r="E93" s="10"/>
    </row>
    <row r="94" spans="2:5" x14ac:dyDescent="0.2">
      <c r="B94" s="5">
        <v>41153</v>
      </c>
      <c r="C94" s="10">
        <v>28284</v>
      </c>
      <c r="D94" s="10">
        <v>184895</v>
      </c>
      <c r="E94" s="10"/>
    </row>
    <row r="95" spans="2:5" x14ac:dyDescent="0.2">
      <c r="B95" s="5">
        <v>41183</v>
      </c>
      <c r="C95" s="10">
        <v>44140</v>
      </c>
      <c r="D95" s="10">
        <v>315437</v>
      </c>
      <c r="E95" s="10"/>
    </row>
    <row r="96" spans="2:5" x14ac:dyDescent="0.2">
      <c r="B96" s="5">
        <v>41214</v>
      </c>
      <c r="C96" s="10">
        <v>25759</v>
      </c>
      <c r="D96" s="10">
        <v>182121</v>
      </c>
      <c r="E96" s="10"/>
    </row>
    <row r="97" spans="2:5" x14ac:dyDescent="0.2">
      <c r="B97" s="5">
        <v>41244</v>
      </c>
      <c r="C97" s="10">
        <v>14261</v>
      </c>
      <c r="D97" s="10">
        <v>86889</v>
      </c>
      <c r="E97" s="10"/>
    </row>
    <row r="98" spans="2:5" x14ac:dyDescent="0.2">
      <c r="B98" s="5">
        <v>41275</v>
      </c>
      <c r="C98" s="10">
        <v>13205</v>
      </c>
      <c r="D98" s="10">
        <v>72502</v>
      </c>
      <c r="E98" s="10"/>
    </row>
    <row r="99" spans="2:5" x14ac:dyDescent="0.2">
      <c r="B99" s="5">
        <v>41306</v>
      </c>
      <c r="C99" s="10">
        <v>15087</v>
      </c>
      <c r="D99" s="10">
        <v>87076</v>
      </c>
      <c r="E99" s="10"/>
    </row>
    <row r="100" spans="2:5" x14ac:dyDescent="0.2">
      <c r="B100" s="5">
        <v>41334</v>
      </c>
      <c r="C100" s="10">
        <v>24384</v>
      </c>
      <c r="D100" s="10">
        <v>143406</v>
      </c>
      <c r="E100" s="10"/>
    </row>
    <row r="101" spans="2:5" x14ac:dyDescent="0.2">
      <c r="B101" s="5">
        <v>41365</v>
      </c>
      <c r="C101" s="10">
        <v>21311</v>
      </c>
      <c r="D101" s="10">
        <v>138604</v>
      </c>
      <c r="E101" s="10"/>
    </row>
    <row r="102" spans="2:5" x14ac:dyDescent="0.2">
      <c r="B102" s="5">
        <v>41395</v>
      </c>
      <c r="C102" s="10">
        <v>14947</v>
      </c>
      <c r="D102" s="10">
        <v>82690</v>
      </c>
      <c r="E102" s="10"/>
    </row>
    <row r="103" spans="2:5" x14ac:dyDescent="0.2">
      <c r="B103" s="5">
        <v>41426</v>
      </c>
      <c r="C103" s="10">
        <v>18885</v>
      </c>
      <c r="D103" s="10">
        <v>111810</v>
      </c>
      <c r="E103" s="10"/>
    </row>
    <row r="104" spans="2:5" x14ac:dyDescent="0.2">
      <c r="B104" s="5">
        <v>41456</v>
      </c>
      <c r="C104" s="10">
        <v>20710</v>
      </c>
      <c r="D104" s="10">
        <v>110802</v>
      </c>
      <c r="E104" s="10"/>
    </row>
    <row r="105" spans="2:5" x14ac:dyDescent="0.2">
      <c r="B105" s="5">
        <v>41487</v>
      </c>
      <c r="C105" s="10">
        <v>26752</v>
      </c>
      <c r="D105" s="10">
        <v>151700</v>
      </c>
      <c r="E105" s="10"/>
    </row>
    <row r="106" spans="2:5" x14ac:dyDescent="0.2">
      <c r="B106" s="5">
        <v>41518</v>
      </c>
      <c r="C106" s="10">
        <v>22236</v>
      </c>
      <c r="D106" s="10">
        <v>131844</v>
      </c>
      <c r="E106" s="10"/>
    </row>
    <row r="107" spans="2:5" x14ac:dyDescent="0.2">
      <c r="B107" s="5">
        <v>41548</v>
      </c>
      <c r="C107" s="10">
        <v>25027</v>
      </c>
      <c r="D107" s="10">
        <v>158183</v>
      </c>
      <c r="E107" s="10"/>
    </row>
    <row r="108" spans="2:5" x14ac:dyDescent="0.2">
      <c r="B108" s="5">
        <v>41579</v>
      </c>
      <c r="C108" s="10">
        <v>14371</v>
      </c>
      <c r="D108" s="10">
        <v>88181</v>
      </c>
      <c r="E108" s="10"/>
    </row>
    <row r="109" spans="2:5" x14ac:dyDescent="0.2">
      <c r="B109" s="5">
        <v>41609</v>
      </c>
      <c r="C109" s="10">
        <v>9654</v>
      </c>
      <c r="D109" s="10">
        <v>55775</v>
      </c>
      <c r="E109" s="10"/>
    </row>
    <row r="110" spans="2:5" x14ac:dyDescent="0.2">
      <c r="B110" s="5">
        <v>41640</v>
      </c>
      <c r="C110" s="10">
        <v>10014</v>
      </c>
      <c r="D110" s="10">
        <v>53996</v>
      </c>
      <c r="E110" s="10"/>
    </row>
    <row r="111" spans="2:5" x14ac:dyDescent="0.2">
      <c r="B111" s="5">
        <v>41671</v>
      </c>
      <c r="C111" s="10">
        <v>14414</v>
      </c>
      <c r="D111" s="10">
        <v>84307</v>
      </c>
      <c r="E111" s="10"/>
    </row>
    <row r="112" spans="2:5" x14ac:dyDescent="0.2">
      <c r="B112" s="5">
        <v>41699</v>
      </c>
      <c r="C112" s="10">
        <v>18851</v>
      </c>
      <c r="D112" s="10">
        <v>117740</v>
      </c>
      <c r="E112" s="10"/>
    </row>
    <row r="113" spans="2:5" x14ac:dyDescent="0.2">
      <c r="B113" s="5">
        <v>41730</v>
      </c>
      <c r="C113" s="10">
        <v>35965</v>
      </c>
      <c r="D113" s="10">
        <v>203143</v>
      </c>
      <c r="E113" s="10"/>
    </row>
    <row r="114" spans="2:5" x14ac:dyDescent="0.2">
      <c r="B114" s="5">
        <v>41760</v>
      </c>
      <c r="C114" s="10">
        <v>22822</v>
      </c>
      <c r="D114" s="10">
        <v>150995</v>
      </c>
      <c r="E114" s="10"/>
    </row>
    <row r="115" spans="2:5" x14ac:dyDescent="0.2">
      <c r="B115" s="5">
        <v>41791</v>
      </c>
      <c r="C115" s="10">
        <v>16377</v>
      </c>
      <c r="D115" s="10">
        <v>117459</v>
      </c>
      <c r="E115" s="10"/>
    </row>
    <row r="116" spans="2:5" x14ac:dyDescent="0.2">
      <c r="B116" s="5">
        <v>41821</v>
      </c>
      <c r="C116" s="10">
        <v>21657</v>
      </c>
      <c r="D116" s="10">
        <v>147769</v>
      </c>
      <c r="E116" s="10"/>
    </row>
    <row r="117" spans="2:5" x14ac:dyDescent="0.2">
      <c r="B117" s="5">
        <v>41852</v>
      </c>
      <c r="C117" s="10">
        <v>30425</v>
      </c>
      <c r="D117" s="10">
        <v>218188</v>
      </c>
      <c r="E117" s="10"/>
    </row>
    <row r="118" spans="2:5" x14ac:dyDescent="0.2">
      <c r="B118" s="5">
        <v>41883</v>
      </c>
      <c r="C118" s="10">
        <v>23058</v>
      </c>
      <c r="D118" s="10">
        <v>164833</v>
      </c>
      <c r="E118" s="10"/>
    </row>
    <row r="119" spans="2:5" x14ac:dyDescent="0.2">
      <c r="B119" s="5">
        <v>41913</v>
      </c>
      <c r="C119" s="10">
        <v>26256</v>
      </c>
      <c r="D119" s="10">
        <v>162397</v>
      </c>
      <c r="E119" s="10"/>
    </row>
    <row r="120" spans="2:5" x14ac:dyDescent="0.2">
      <c r="B120" s="5">
        <v>41944</v>
      </c>
      <c r="C120" s="10">
        <v>14469</v>
      </c>
      <c r="D120" s="10">
        <v>95324</v>
      </c>
      <c r="E120" s="10"/>
    </row>
    <row r="121" spans="2:5" x14ac:dyDescent="0.2">
      <c r="B121" s="5">
        <v>41974</v>
      </c>
      <c r="C121" s="10">
        <v>10989</v>
      </c>
      <c r="D121" s="10">
        <v>70800</v>
      </c>
      <c r="E121" s="10"/>
    </row>
    <row r="122" spans="2:5" x14ac:dyDescent="0.2">
      <c r="B122" s="5">
        <v>42005</v>
      </c>
      <c r="C122" s="10">
        <v>13402</v>
      </c>
      <c r="D122" s="10">
        <v>85626</v>
      </c>
      <c r="E122" s="10"/>
    </row>
    <row r="123" spans="2:5" x14ac:dyDescent="0.2">
      <c r="B123" s="5">
        <v>42036</v>
      </c>
      <c r="C123" s="10">
        <v>15907</v>
      </c>
      <c r="D123" s="10">
        <v>100020</v>
      </c>
      <c r="E123" s="10"/>
    </row>
    <row r="124" spans="2:5" x14ac:dyDescent="0.2">
      <c r="B124" s="5">
        <v>42064</v>
      </c>
      <c r="C124" s="10">
        <v>27503</v>
      </c>
      <c r="D124" s="10">
        <v>165557</v>
      </c>
      <c r="E124" s="10"/>
    </row>
    <row r="125" spans="2:5" x14ac:dyDescent="0.2">
      <c r="B125" s="5">
        <v>42095</v>
      </c>
      <c r="C125" s="10">
        <v>31552</v>
      </c>
      <c r="D125" s="10">
        <v>201799</v>
      </c>
      <c r="E125" s="10"/>
    </row>
    <row r="126" spans="2:5" x14ac:dyDescent="0.2">
      <c r="B126" s="5">
        <v>42125</v>
      </c>
      <c r="C126" s="10">
        <v>19465</v>
      </c>
      <c r="D126" s="10">
        <v>107966</v>
      </c>
      <c r="E126" s="10"/>
    </row>
    <row r="127" spans="2:5" x14ac:dyDescent="0.2">
      <c r="B127" s="5">
        <v>42156</v>
      </c>
      <c r="C127" s="10">
        <v>12061</v>
      </c>
      <c r="D127" s="10">
        <v>80203</v>
      </c>
      <c r="E127" s="10"/>
    </row>
    <row r="128" spans="2:5" x14ac:dyDescent="0.2">
      <c r="B128" s="5">
        <v>42186</v>
      </c>
      <c r="C128" s="10">
        <v>16062</v>
      </c>
      <c r="D128" s="10">
        <v>105432</v>
      </c>
      <c r="E128" s="10"/>
    </row>
    <row r="129" spans="2:5" x14ac:dyDescent="0.2">
      <c r="B129" s="5">
        <v>42217</v>
      </c>
      <c r="C129" s="10">
        <v>31780</v>
      </c>
      <c r="D129" s="10">
        <v>165717</v>
      </c>
      <c r="E129" s="10"/>
    </row>
    <row r="130" spans="2:5" x14ac:dyDescent="0.2">
      <c r="B130" s="5">
        <v>42248</v>
      </c>
      <c r="C130" s="10">
        <v>26214</v>
      </c>
      <c r="D130" s="10">
        <v>165812</v>
      </c>
      <c r="E130" s="10"/>
    </row>
    <row r="131" spans="2:5" x14ac:dyDescent="0.2">
      <c r="B131" s="5">
        <v>42278</v>
      </c>
      <c r="C131" s="10">
        <v>29566</v>
      </c>
      <c r="D131" s="10">
        <v>193913</v>
      </c>
      <c r="E131" s="10"/>
    </row>
    <row r="132" spans="2:5" x14ac:dyDescent="0.2">
      <c r="B132" s="5">
        <v>42309</v>
      </c>
      <c r="C132" s="10">
        <v>14018</v>
      </c>
      <c r="D132" s="10">
        <v>83506</v>
      </c>
      <c r="E132" s="10"/>
    </row>
    <row r="133" spans="2:5" x14ac:dyDescent="0.2">
      <c r="B133" s="5">
        <v>42339</v>
      </c>
      <c r="C133" s="10">
        <v>15687</v>
      </c>
      <c r="D133" s="10">
        <v>253217</v>
      </c>
      <c r="E133" s="10"/>
    </row>
    <row r="134" spans="2:5" x14ac:dyDescent="0.2">
      <c r="B134" s="5">
        <v>42370</v>
      </c>
      <c r="C134" s="10">
        <v>13606</v>
      </c>
      <c r="D134" s="10">
        <v>97555</v>
      </c>
      <c r="E134" s="10"/>
    </row>
    <row r="135" spans="2:5" x14ac:dyDescent="0.2">
      <c r="B135" s="5">
        <v>42401</v>
      </c>
      <c r="C135" s="10">
        <v>17121</v>
      </c>
      <c r="D135" s="10">
        <v>141709</v>
      </c>
      <c r="E135" s="10"/>
    </row>
    <row r="136" spans="2:5" x14ac:dyDescent="0.2">
      <c r="B136" s="5">
        <v>42430</v>
      </c>
      <c r="C136" s="10">
        <v>37202</v>
      </c>
      <c r="D136" s="10">
        <v>239181</v>
      </c>
      <c r="E136" s="10"/>
    </row>
    <row r="137" spans="2:5" x14ac:dyDescent="0.2">
      <c r="B137" s="5">
        <v>42461</v>
      </c>
      <c r="C137" s="10">
        <v>28638</v>
      </c>
      <c r="D137" s="10">
        <v>164218</v>
      </c>
      <c r="E137" s="10"/>
    </row>
    <row r="138" spans="2:5" x14ac:dyDescent="0.2">
      <c r="B138" s="5">
        <v>42491</v>
      </c>
      <c r="C138" s="10">
        <v>23544</v>
      </c>
      <c r="D138" s="10">
        <v>146785</v>
      </c>
      <c r="E138" s="10"/>
    </row>
    <row r="139" spans="2:5" x14ac:dyDescent="0.2">
      <c r="B139" s="5">
        <v>42522</v>
      </c>
      <c r="C139" s="10">
        <v>17881</v>
      </c>
      <c r="D139" s="10">
        <v>101642</v>
      </c>
      <c r="E139" s="10"/>
    </row>
    <row r="140" spans="2:5" x14ac:dyDescent="0.2">
      <c r="B140" s="5">
        <v>42552</v>
      </c>
      <c r="C140" s="10">
        <v>21104</v>
      </c>
      <c r="D140" s="10">
        <v>113590</v>
      </c>
      <c r="E140" s="10"/>
    </row>
    <row r="141" spans="2:5" x14ac:dyDescent="0.2">
      <c r="B141" s="5">
        <v>42583</v>
      </c>
      <c r="C141" s="10">
        <v>25223</v>
      </c>
      <c r="D141" s="10">
        <v>117830</v>
      </c>
      <c r="E141" s="10"/>
    </row>
    <row r="142" spans="2:5" x14ac:dyDescent="0.2">
      <c r="B142" s="5">
        <v>42614</v>
      </c>
      <c r="C142" s="10">
        <v>22043</v>
      </c>
      <c r="D142" s="10">
        <v>67753</v>
      </c>
      <c r="E142" s="10"/>
    </row>
    <row r="143" spans="2:5" x14ac:dyDescent="0.2">
      <c r="B143" s="5">
        <v>42644</v>
      </c>
      <c r="C143" s="10">
        <v>22321</v>
      </c>
      <c r="D143" s="10">
        <v>64987</v>
      </c>
      <c r="E143" s="10"/>
    </row>
    <row r="144" spans="2:5" x14ac:dyDescent="0.2">
      <c r="B144" s="5">
        <v>42675</v>
      </c>
      <c r="C144" s="10">
        <v>12689</v>
      </c>
      <c r="D144" s="10">
        <v>44056</v>
      </c>
      <c r="E144" s="10"/>
    </row>
    <row r="145" spans="2:5" x14ac:dyDescent="0.2">
      <c r="B145" s="5">
        <v>42705</v>
      </c>
      <c r="C145" s="10">
        <v>12622</v>
      </c>
      <c r="D145" s="10">
        <v>49152</v>
      </c>
      <c r="E145" s="10"/>
    </row>
    <row r="146" spans="2:5" x14ac:dyDescent="0.2">
      <c r="B146" s="5"/>
      <c r="C146" s="10"/>
      <c r="D146" s="10"/>
      <c r="E146" s="10"/>
    </row>
    <row r="147" spans="2:5" x14ac:dyDescent="0.2">
      <c r="B147" s="5"/>
      <c r="C147" s="10"/>
      <c r="D147" s="10"/>
      <c r="E147" s="10"/>
    </row>
    <row r="148" spans="2:5" x14ac:dyDescent="0.2">
      <c r="B148" s="5"/>
      <c r="C148" s="4" t="s">
        <v>26</v>
      </c>
      <c r="D148" s="10"/>
      <c r="E148" s="10"/>
    </row>
    <row r="149" spans="2:5" x14ac:dyDescent="0.2">
      <c r="B149" s="5"/>
      <c r="C149" s="4" t="s">
        <v>41</v>
      </c>
      <c r="D149" s="10" t="s">
        <v>42</v>
      </c>
    </row>
    <row r="150" spans="2:5" x14ac:dyDescent="0.2">
      <c r="B150" s="4">
        <v>2007</v>
      </c>
      <c r="C150" s="10">
        <v>64683</v>
      </c>
      <c r="D150" s="10">
        <v>212116</v>
      </c>
    </row>
    <row r="151" spans="2:5" x14ac:dyDescent="0.2">
      <c r="B151" s="4">
        <v>2008</v>
      </c>
      <c r="C151" s="10">
        <v>77784</v>
      </c>
      <c r="D151" s="10">
        <v>256166</v>
      </c>
    </row>
    <row r="152" spans="2:5" x14ac:dyDescent="0.2">
      <c r="B152" s="4">
        <v>2009</v>
      </c>
      <c r="C152" s="10">
        <v>83233</v>
      </c>
      <c r="D152" s="10">
        <v>304888</v>
      </c>
    </row>
    <row r="153" spans="2:5" x14ac:dyDescent="0.2">
      <c r="B153" s="4">
        <v>2010</v>
      </c>
      <c r="C153" s="10">
        <v>111636</v>
      </c>
      <c r="D153" s="10">
        <v>436570</v>
      </c>
    </row>
    <row r="154" spans="2:5" x14ac:dyDescent="0.2">
      <c r="B154" s="64">
        <v>2011</v>
      </c>
      <c r="C154" s="10">
        <v>175274</v>
      </c>
      <c r="D154" s="10">
        <v>823584</v>
      </c>
    </row>
    <row r="155" spans="2:5" x14ac:dyDescent="0.2">
      <c r="B155" s="4">
        <v>2012</v>
      </c>
      <c r="C155" s="10">
        <v>266515</v>
      </c>
      <c r="D155" s="10">
        <v>1531759</v>
      </c>
    </row>
    <row r="156" spans="2:5" x14ac:dyDescent="0.2">
      <c r="B156" s="64">
        <v>2013</v>
      </c>
      <c r="C156" s="10">
        <v>226569</v>
      </c>
      <c r="D156" s="10">
        <v>1332573</v>
      </c>
    </row>
    <row r="157" spans="2:5" x14ac:dyDescent="0.2">
      <c r="B157" s="4">
        <v>2014</v>
      </c>
      <c r="C157" s="10">
        <v>245297</v>
      </c>
      <c r="D157" s="10">
        <v>1586951</v>
      </c>
    </row>
    <row r="158" spans="2:5" x14ac:dyDescent="0.2">
      <c r="B158" s="4">
        <v>2015</v>
      </c>
      <c r="C158" s="10">
        <v>253217</v>
      </c>
      <c r="D158" s="10">
        <v>1708768</v>
      </c>
    </row>
    <row r="159" spans="2:5" x14ac:dyDescent="0.2">
      <c r="B159" s="4">
        <v>2016</v>
      </c>
      <c r="C159" s="10">
        <v>253994</v>
      </c>
      <c r="D159" s="10">
        <v>1348458</v>
      </c>
    </row>
    <row r="160" spans="2:5" x14ac:dyDescent="0.2">
      <c r="B160" s="4">
        <v>2017</v>
      </c>
      <c r="C160" s="10">
        <v>323730</v>
      </c>
      <c r="D160" s="10">
        <v>2007645</v>
      </c>
    </row>
  </sheetData>
  <phoneticPr fontId="8" type="noConversion"/>
  <pageMargins left="0.75" right="0.75" top="1" bottom="1" header="0" footer="0"/>
  <pageSetup paperSize="9" scale="32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pane xSplit="2" ySplit="5" topLeftCell="C14" activePane="bottomRight" state="frozen"/>
      <selection pane="topRight" activeCell="B1" sqref="B1"/>
      <selection pane="bottomLeft" activeCell="A6" sqref="A6"/>
      <selection pane="bottomRight" activeCell="B14" sqref="B14"/>
    </sheetView>
  </sheetViews>
  <sheetFormatPr baseColWidth="10" defaultColWidth="11.42578125" defaultRowHeight="12.75" x14ac:dyDescent="0.2"/>
  <cols>
    <col min="1" max="1" width="29.85546875" customWidth="1"/>
  </cols>
  <sheetData>
    <row r="1" spans="1:21" x14ac:dyDescent="0.2">
      <c r="A1" t="s">
        <v>239</v>
      </c>
      <c r="B1" s="9"/>
    </row>
    <row r="2" spans="1:21" x14ac:dyDescent="0.2">
      <c r="A2" t="s">
        <v>240</v>
      </c>
      <c r="B2" s="9"/>
    </row>
    <row r="3" spans="1:21" ht="26.25" customHeight="1" x14ac:dyDescent="0.2">
      <c r="A3" s="68" t="s">
        <v>192</v>
      </c>
    </row>
    <row r="5" spans="1:21" x14ac:dyDescent="0.2">
      <c r="C5" t="s">
        <v>194</v>
      </c>
      <c r="D5" t="s">
        <v>195</v>
      </c>
      <c r="E5" t="s">
        <v>196</v>
      </c>
      <c r="F5" t="s">
        <v>197</v>
      </c>
      <c r="G5" t="s">
        <v>198</v>
      </c>
      <c r="H5" t="s">
        <v>199</v>
      </c>
      <c r="I5" t="s">
        <v>200</v>
      </c>
      <c r="J5" t="s">
        <v>201</v>
      </c>
      <c r="K5" s="9" t="s">
        <v>202</v>
      </c>
      <c r="L5" s="9" t="s">
        <v>203</v>
      </c>
      <c r="M5" t="s">
        <v>204</v>
      </c>
      <c r="N5" t="s">
        <v>205</v>
      </c>
      <c r="O5" t="s">
        <v>206</v>
      </c>
      <c r="P5" t="s">
        <v>207</v>
      </c>
      <c r="Q5" s="9" t="s">
        <v>208</v>
      </c>
      <c r="R5" s="73" t="s">
        <v>209</v>
      </c>
      <c r="S5" s="73" t="s">
        <v>210</v>
      </c>
      <c r="T5" s="9" t="s">
        <v>211</v>
      </c>
      <c r="U5" s="9" t="s">
        <v>212</v>
      </c>
    </row>
    <row r="6" spans="1:21" x14ac:dyDescent="0.2">
      <c r="B6" s="9">
        <v>2000</v>
      </c>
      <c r="C6">
        <v>17</v>
      </c>
      <c r="D6">
        <v>15</v>
      </c>
      <c r="E6">
        <v>1</v>
      </c>
      <c r="F6">
        <v>184</v>
      </c>
      <c r="G6">
        <v>9</v>
      </c>
      <c r="H6">
        <v>9</v>
      </c>
      <c r="I6">
        <v>4</v>
      </c>
      <c r="J6">
        <v>297</v>
      </c>
      <c r="K6">
        <v>402</v>
      </c>
      <c r="L6">
        <v>108</v>
      </c>
      <c r="M6">
        <v>2</v>
      </c>
      <c r="N6">
        <v>37</v>
      </c>
      <c r="O6">
        <v>0</v>
      </c>
      <c r="P6">
        <v>257</v>
      </c>
      <c r="Q6">
        <f>SUM(C6:P6)</f>
        <v>1342</v>
      </c>
      <c r="R6">
        <v>5</v>
      </c>
      <c r="S6">
        <v>8</v>
      </c>
      <c r="T6">
        <v>2406</v>
      </c>
      <c r="U6">
        <v>6853</v>
      </c>
    </row>
    <row r="7" spans="1:21" x14ac:dyDescent="0.2">
      <c r="B7" s="9">
        <v>2001</v>
      </c>
      <c r="C7">
        <v>17</v>
      </c>
      <c r="D7">
        <v>15</v>
      </c>
      <c r="E7">
        <v>1</v>
      </c>
      <c r="F7">
        <v>187</v>
      </c>
      <c r="G7">
        <v>9</v>
      </c>
      <c r="H7">
        <v>9</v>
      </c>
      <c r="I7">
        <v>4</v>
      </c>
      <c r="J7">
        <v>299</v>
      </c>
      <c r="K7">
        <v>404</v>
      </c>
      <c r="L7">
        <v>109</v>
      </c>
      <c r="M7">
        <v>2</v>
      </c>
      <c r="N7">
        <v>37</v>
      </c>
      <c r="O7">
        <v>0</v>
      </c>
      <c r="P7">
        <v>257</v>
      </c>
      <c r="Q7">
        <f t="shared" ref="Q7:Q13" si="0">SUM(C7:P7)</f>
        <v>1350</v>
      </c>
      <c r="R7">
        <v>5</v>
      </c>
      <c r="S7">
        <v>8</v>
      </c>
      <c r="T7">
        <v>2434</v>
      </c>
      <c r="U7">
        <v>7115</v>
      </c>
    </row>
    <row r="8" spans="1:21" x14ac:dyDescent="0.2">
      <c r="B8" s="9">
        <v>2002</v>
      </c>
      <c r="C8">
        <v>17</v>
      </c>
      <c r="D8">
        <v>15</v>
      </c>
      <c r="E8">
        <v>1</v>
      </c>
      <c r="F8">
        <v>188</v>
      </c>
      <c r="G8">
        <v>9</v>
      </c>
      <c r="H8">
        <v>10</v>
      </c>
      <c r="I8">
        <v>5</v>
      </c>
      <c r="J8">
        <v>300</v>
      </c>
      <c r="K8">
        <v>407</v>
      </c>
      <c r="L8">
        <v>109</v>
      </c>
      <c r="M8">
        <v>2</v>
      </c>
      <c r="N8">
        <v>37</v>
      </c>
      <c r="O8">
        <v>0</v>
      </c>
      <c r="P8">
        <v>259</v>
      </c>
      <c r="Q8">
        <f t="shared" si="0"/>
        <v>1359</v>
      </c>
      <c r="R8">
        <v>5</v>
      </c>
      <c r="S8">
        <v>8</v>
      </c>
      <c r="T8">
        <v>2456</v>
      </c>
      <c r="U8">
        <v>7272</v>
      </c>
    </row>
    <row r="9" spans="1:21" x14ac:dyDescent="0.2">
      <c r="B9" s="9">
        <v>2003</v>
      </c>
      <c r="C9">
        <v>17</v>
      </c>
      <c r="D9">
        <v>15</v>
      </c>
      <c r="E9">
        <v>1</v>
      </c>
      <c r="F9">
        <v>190</v>
      </c>
      <c r="G9">
        <v>9</v>
      </c>
      <c r="H9">
        <v>10</v>
      </c>
      <c r="I9">
        <v>5</v>
      </c>
      <c r="J9">
        <v>303</v>
      </c>
      <c r="K9">
        <v>410</v>
      </c>
      <c r="L9">
        <v>109</v>
      </c>
      <c r="M9">
        <v>2</v>
      </c>
      <c r="N9">
        <v>37</v>
      </c>
      <c r="O9">
        <v>0</v>
      </c>
      <c r="P9">
        <v>259</v>
      </c>
      <c r="Q9">
        <f t="shared" si="0"/>
        <v>1367</v>
      </c>
      <c r="R9">
        <v>5</v>
      </c>
      <c r="S9">
        <v>9</v>
      </c>
      <c r="T9">
        <v>2477</v>
      </c>
      <c r="U9">
        <v>7416</v>
      </c>
    </row>
    <row r="10" spans="1:21" x14ac:dyDescent="0.2">
      <c r="B10" s="9">
        <v>2006</v>
      </c>
      <c r="C10">
        <v>19</v>
      </c>
      <c r="D10">
        <v>16</v>
      </c>
      <c r="E10">
        <v>1</v>
      </c>
      <c r="F10">
        <v>193</v>
      </c>
      <c r="G10">
        <v>10</v>
      </c>
      <c r="H10">
        <v>10</v>
      </c>
      <c r="I10">
        <v>7</v>
      </c>
      <c r="J10">
        <v>313</v>
      </c>
      <c r="K10">
        <v>449</v>
      </c>
      <c r="L10">
        <v>111</v>
      </c>
      <c r="M10">
        <v>2</v>
      </c>
      <c r="N10">
        <v>39</v>
      </c>
      <c r="O10">
        <v>0</v>
      </c>
      <c r="P10">
        <v>264</v>
      </c>
      <c r="Q10">
        <f t="shared" si="0"/>
        <v>1434</v>
      </c>
      <c r="R10">
        <v>7</v>
      </c>
      <c r="S10">
        <v>13</v>
      </c>
      <c r="T10">
        <v>2607</v>
      </c>
      <c r="U10">
        <v>8119</v>
      </c>
    </row>
    <row r="11" spans="1:21" x14ac:dyDescent="0.2">
      <c r="B11" s="9">
        <v>2007</v>
      </c>
      <c r="C11">
        <v>19</v>
      </c>
      <c r="D11">
        <v>16</v>
      </c>
      <c r="E11">
        <v>1</v>
      </c>
      <c r="F11">
        <v>199</v>
      </c>
      <c r="G11">
        <v>12</v>
      </c>
      <c r="H11">
        <v>11</v>
      </c>
      <c r="I11">
        <v>9</v>
      </c>
      <c r="J11">
        <v>327</v>
      </c>
      <c r="K11">
        <v>472</v>
      </c>
      <c r="L11">
        <v>114</v>
      </c>
      <c r="M11">
        <v>4</v>
      </c>
      <c r="N11">
        <v>42</v>
      </c>
      <c r="O11">
        <v>0</v>
      </c>
      <c r="P11">
        <v>270</v>
      </c>
      <c r="Q11">
        <f t="shared" si="0"/>
        <v>1496</v>
      </c>
      <c r="R11">
        <v>8</v>
      </c>
      <c r="S11">
        <v>16</v>
      </c>
      <c r="T11">
        <v>2759</v>
      </c>
      <c r="U11">
        <v>8612</v>
      </c>
    </row>
    <row r="12" spans="1:21" x14ac:dyDescent="0.2">
      <c r="B12" s="9">
        <v>2008</v>
      </c>
      <c r="C12">
        <v>19</v>
      </c>
      <c r="D12">
        <v>16</v>
      </c>
      <c r="E12">
        <v>1</v>
      </c>
      <c r="F12">
        <v>199</v>
      </c>
      <c r="G12">
        <v>12</v>
      </c>
      <c r="H12">
        <v>11</v>
      </c>
      <c r="I12">
        <v>11</v>
      </c>
      <c r="J12">
        <v>330</v>
      </c>
      <c r="K12">
        <v>493</v>
      </c>
      <c r="L12">
        <v>119</v>
      </c>
      <c r="M12">
        <v>4</v>
      </c>
      <c r="N12">
        <v>44</v>
      </c>
      <c r="O12">
        <v>0</v>
      </c>
      <c r="P12">
        <v>271</v>
      </c>
      <c r="Q12">
        <f t="shared" si="0"/>
        <v>1530</v>
      </c>
      <c r="R12">
        <v>11</v>
      </c>
      <c r="S12">
        <v>17</v>
      </c>
      <c r="T12">
        <v>2813</v>
      </c>
      <c r="U12">
        <v>8784</v>
      </c>
    </row>
    <row r="13" spans="1:21" x14ac:dyDescent="0.2">
      <c r="B13" s="9">
        <v>2009</v>
      </c>
      <c r="C13">
        <v>19</v>
      </c>
      <c r="D13">
        <v>16</v>
      </c>
      <c r="E13">
        <v>1</v>
      </c>
      <c r="F13">
        <v>200</v>
      </c>
      <c r="G13">
        <v>12</v>
      </c>
      <c r="H13">
        <v>11</v>
      </c>
      <c r="I13">
        <v>11</v>
      </c>
      <c r="J13">
        <v>331</v>
      </c>
      <c r="K13">
        <v>501</v>
      </c>
      <c r="L13">
        <v>119</v>
      </c>
      <c r="M13">
        <v>4</v>
      </c>
      <c r="N13">
        <v>44</v>
      </c>
      <c r="O13">
        <v>0</v>
      </c>
      <c r="P13">
        <v>273</v>
      </c>
      <c r="Q13">
        <f t="shared" si="0"/>
        <v>1542</v>
      </c>
      <c r="R13">
        <v>11</v>
      </c>
      <c r="S13">
        <v>17</v>
      </c>
      <c r="T13">
        <v>2837</v>
      </c>
      <c r="U13">
        <v>8981</v>
      </c>
    </row>
    <row r="14" spans="1:21" x14ac:dyDescent="0.2">
      <c r="B14" s="9"/>
    </row>
    <row r="17" spans="3:3" x14ac:dyDescent="0.2">
      <c r="C17" t="str">
        <f>UPPER(B1)</f>
        <v/>
      </c>
    </row>
  </sheetData>
  <phoneticPr fontId="8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workbookViewId="0">
      <pane xSplit="2" ySplit="5" topLeftCell="J6" activePane="bottomRight" state="frozen"/>
      <selection pane="topRight" activeCell="C1" sqref="C1"/>
      <selection pane="bottomLeft" activeCell="A6" sqref="A6"/>
      <selection pane="bottomRight" activeCell="S29" sqref="S29"/>
    </sheetView>
  </sheetViews>
  <sheetFormatPr baseColWidth="10" defaultColWidth="11.42578125" defaultRowHeight="12.75" x14ac:dyDescent="0.2"/>
  <cols>
    <col min="1" max="1" width="30.85546875" customWidth="1"/>
  </cols>
  <sheetData>
    <row r="1" spans="1:21" ht="25.5" x14ac:dyDescent="0.2">
      <c r="A1" s="46" t="s">
        <v>241</v>
      </c>
      <c r="B1" s="9"/>
    </row>
    <row r="2" spans="1:21" x14ac:dyDescent="0.2">
      <c r="A2" s="46" t="s">
        <v>69</v>
      </c>
      <c r="B2" s="9"/>
    </row>
    <row r="3" spans="1:21" ht="25.5" x14ac:dyDescent="0.2">
      <c r="A3" s="68" t="s">
        <v>192</v>
      </c>
    </row>
    <row r="5" spans="1:21" x14ac:dyDescent="0.2">
      <c r="C5" t="s">
        <v>194</v>
      </c>
      <c r="D5" t="s">
        <v>195</v>
      </c>
      <c r="E5" t="s">
        <v>196</v>
      </c>
      <c r="F5" t="s">
        <v>197</v>
      </c>
      <c r="G5" t="s">
        <v>198</v>
      </c>
      <c r="H5" t="s">
        <v>199</v>
      </c>
      <c r="I5" t="s">
        <v>200</v>
      </c>
      <c r="J5" t="s">
        <v>201</v>
      </c>
      <c r="K5" s="9" t="s">
        <v>202</v>
      </c>
      <c r="L5" s="73" t="s">
        <v>203</v>
      </c>
      <c r="M5" t="s">
        <v>204</v>
      </c>
      <c r="N5" t="s">
        <v>205</v>
      </c>
      <c r="O5" t="s">
        <v>206</v>
      </c>
      <c r="P5" t="s">
        <v>207</v>
      </c>
      <c r="Q5" s="9" t="s">
        <v>208</v>
      </c>
      <c r="R5" s="73" t="s">
        <v>209</v>
      </c>
      <c r="S5" s="73" t="s">
        <v>210</v>
      </c>
      <c r="T5" s="9" t="s">
        <v>211</v>
      </c>
      <c r="U5" s="9" t="s">
        <v>212</v>
      </c>
    </row>
    <row r="6" spans="1:21" x14ac:dyDescent="0.2">
      <c r="B6" s="9">
        <v>2000</v>
      </c>
      <c r="C6" s="1">
        <v>0</v>
      </c>
      <c r="D6" s="1">
        <v>0</v>
      </c>
      <c r="E6" s="1">
        <v>0</v>
      </c>
      <c r="F6" s="1">
        <v>0</v>
      </c>
      <c r="G6" s="1">
        <v>9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2</v>
      </c>
      <c r="P6" s="1">
        <v>0</v>
      </c>
      <c r="Q6" s="1">
        <f>SUM(C6:P6)</f>
        <v>11</v>
      </c>
      <c r="R6" s="75">
        <v>9</v>
      </c>
      <c r="S6" s="75">
        <v>11</v>
      </c>
      <c r="T6" s="1">
        <v>530</v>
      </c>
      <c r="U6" s="1">
        <v>2064</v>
      </c>
    </row>
    <row r="7" spans="1:21" x14ac:dyDescent="0.2">
      <c r="B7" s="9">
        <v>2001</v>
      </c>
      <c r="C7" s="1">
        <v>10</v>
      </c>
      <c r="D7" s="1">
        <v>0</v>
      </c>
      <c r="E7" s="1">
        <v>0</v>
      </c>
      <c r="F7" s="1">
        <v>0</v>
      </c>
      <c r="G7" s="1">
        <v>9</v>
      </c>
      <c r="H7" s="1">
        <v>14</v>
      </c>
      <c r="I7" s="1">
        <v>16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2</v>
      </c>
      <c r="P7" s="1">
        <v>0</v>
      </c>
      <c r="Q7" s="1">
        <f t="shared" ref="Q7:Q25" si="0">SUM(C7:P7)</f>
        <v>51</v>
      </c>
      <c r="R7" s="75">
        <v>23</v>
      </c>
      <c r="S7" s="75">
        <v>11</v>
      </c>
      <c r="T7" s="1">
        <v>763</v>
      </c>
      <c r="U7" s="1">
        <v>2731</v>
      </c>
    </row>
    <row r="8" spans="1:21" x14ac:dyDescent="0.2">
      <c r="B8" s="9">
        <v>2002</v>
      </c>
      <c r="C8" s="1">
        <v>10</v>
      </c>
      <c r="D8" s="1">
        <v>0</v>
      </c>
      <c r="E8" s="1">
        <v>0</v>
      </c>
      <c r="F8" s="1">
        <v>0</v>
      </c>
      <c r="G8" s="1">
        <v>9</v>
      </c>
      <c r="H8" s="1">
        <v>14</v>
      </c>
      <c r="I8" s="1">
        <v>16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2</v>
      </c>
      <c r="P8" s="1">
        <v>0</v>
      </c>
      <c r="Q8" s="1">
        <f t="shared" si="0"/>
        <v>51</v>
      </c>
      <c r="R8" s="75">
        <v>60</v>
      </c>
      <c r="S8" s="75">
        <v>11</v>
      </c>
      <c r="T8" s="1">
        <v>867</v>
      </c>
      <c r="U8" s="1">
        <v>3558</v>
      </c>
    </row>
    <row r="9" spans="1:21" x14ac:dyDescent="0.2">
      <c r="B9" s="9">
        <v>2003</v>
      </c>
      <c r="C9" s="1">
        <v>10</v>
      </c>
      <c r="D9" s="1">
        <v>0</v>
      </c>
      <c r="E9" s="1">
        <v>0</v>
      </c>
      <c r="F9" s="1">
        <v>0</v>
      </c>
      <c r="G9" s="1">
        <v>9</v>
      </c>
      <c r="H9" s="1">
        <v>22</v>
      </c>
      <c r="I9" s="1">
        <v>26</v>
      </c>
      <c r="J9" s="1">
        <v>0</v>
      </c>
      <c r="K9" s="1">
        <v>0</v>
      </c>
      <c r="L9" s="1">
        <v>10</v>
      </c>
      <c r="M9" s="1">
        <v>0</v>
      </c>
      <c r="N9" s="1">
        <v>0</v>
      </c>
      <c r="O9" s="1">
        <v>2</v>
      </c>
      <c r="P9" s="1">
        <v>0</v>
      </c>
      <c r="Q9" s="1">
        <f t="shared" si="0"/>
        <v>79</v>
      </c>
      <c r="R9" s="75">
        <v>60</v>
      </c>
      <c r="S9" s="75">
        <v>11</v>
      </c>
      <c r="T9" s="1">
        <v>891</v>
      </c>
      <c r="U9" s="1">
        <v>4249</v>
      </c>
    </row>
    <row r="10" spans="1:21" x14ac:dyDescent="0.2">
      <c r="B10" s="9">
        <v>2004</v>
      </c>
      <c r="C10" s="1">
        <v>10</v>
      </c>
      <c r="D10" s="1">
        <v>0</v>
      </c>
      <c r="E10" s="1">
        <v>0</v>
      </c>
      <c r="F10" s="1">
        <v>0</v>
      </c>
      <c r="G10" s="1">
        <v>9</v>
      </c>
      <c r="H10" s="1">
        <v>22</v>
      </c>
      <c r="I10" s="1">
        <v>26</v>
      </c>
      <c r="J10" s="1">
        <v>0</v>
      </c>
      <c r="K10" s="1">
        <v>0</v>
      </c>
      <c r="L10" s="1">
        <v>10</v>
      </c>
      <c r="M10" s="1">
        <v>0</v>
      </c>
      <c r="N10" s="1">
        <v>0</v>
      </c>
      <c r="O10" s="1">
        <v>2</v>
      </c>
      <c r="P10" s="1">
        <v>0</v>
      </c>
      <c r="Q10" s="1">
        <f t="shared" si="0"/>
        <v>79</v>
      </c>
      <c r="R10" s="75">
        <v>60</v>
      </c>
      <c r="S10" s="75">
        <v>11</v>
      </c>
      <c r="T10" s="1">
        <v>950</v>
      </c>
      <c r="U10" s="1">
        <v>4844</v>
      </c>
    </row>
    <row r="11" spans="1:21" x14ac:dyDescent="0.2">
      <c r="B11" s="9">
        <v>2005</v>
      </c>
      <c r="C11" s="1">
        <v>10</v>
      </c>
      <c r="D11" s="1">
        <v>0</v>
      </c>
      <c r="E11" s="1">
        <v>0</v>
      </c>
      <c r="F11" s="1">
        <v>0</v>
      </c>
      <c r="G11" s="1">
        <v>9</v>
      </c>
      <c r="H11" s="1">
        <v>22</v>
      </c>
      <c r="I11" s="1">
        <v>32</v>
      </c>
      <c r="J11" s="1">
        <v>0</v>
      </c>
      <c r="K11" s="1">
        <v>28</v>
      </c>
      <c r="L11" s="1">
        <v>10</v>
      </c>
      <c r="M11" s="1">
        <v>0</v>
      </c>
      <c r="N11" s="1">
        <v>0</v>
      </c>
      <c r="O11" s="1">
        <v>2</v>
      </c>
      <c r="P11" s="1">
        <v>0</v>
      </c>
      <c r="Q11" s="1">
        <f t="shared" si="0"/>
        <v>113</v>
      </c>
      <c r="R11" s="75">
        <v>60</v>
      </c>
      <c r="S11" s="75">
        <v>11</v>
      </c>
      <c r="T11" s="1">
        <v>1075</v>
      </c>
      <c r="U11" s="1">
        <v>5883</v>
      </c>
    </row>
    <row r="12" spans="1:21" x14ac:dyDescent="0.2">
      <c r="B12" s="9">
        <v>2006</v>
      </c>
      <c r="C12" s="1">
        <v>10</v>
      </c>
      <c r="D12" s="1">
        <v>0</v>
      </c>
      <c r="E12" s="1">
        <v>0</v>
      </c>
      <c r="F12" s="1">
        <v>0</v>
      </c>
      <c r="G12" s="1">
        <v>9</v>
      </c>
      <c r="H12" s="1">
        <v>22</v>
      </c>
      <c r="I12" s="1">
        <v>22</v>
      </c>
      <c r="J12" s="1">
        <v>0</v>
      </c>
      <c r="K12" s="1">
        <v>28</v>
      </c>
      <c r="L12" s="1">
        <v>10</v>
      </c>
      <c r="M12" s="1">
        <v>0</v>
      </c>
      <c r="N12" s="1">
        <v>0</v>
      </c>
      <c r="O12" s="1">
        <v>2</v>
      </c>
      <c r="P12" s="1">
        <v>0</v>
      </c>
      <c r="Q12" s="1">
        <f t="shared" si="0"/>
        <v>103</v>
      </c>
      <c r="R12" s="75">
        <v>60</v>
      </c>
      <c r="S12" s="75">
        <v>11</v>
      </c>
      <c r="T12" s="1">
        <v>1191</v>
      </c>
      <c r="U12" s="1">
        <v>6743</v>
      </c>
    </row>
    <row r="13" spans="1:21" x14ac:dyDescent="0.2">
      <c r="B13" s="9">
        <v>2007</v>
      </c>
      <c r="C13" s="1">
        <v>0</v>
      </c>
      <c r="D13" s="1">
        <v>0</v>
      </c>
      <c r="E13" s="1">
        <v>0</v>
      </c>
      <c r="F13" s="1">
        <v>0</v>
      </c>
      <c r="G13" s="1">
        <v>8</v>
      </c>
      <c r="H13" s="1">
        <v>20</v>
      </c>
      <c r="I13" s="1">
        <v>6</v>
      </c>
      <c r="J13" s="1">
        <v>0</v>
      </c>
      <c r="K13" s="1">
        <v>28</v>
      </c>
      <c r="L13" s="1">
        <v>10</v>
      </c>
      <c r="M13" s="1">
        <v>7</v>
      </c>
      <c r="N13" s="1">
        <v>0</v>
      </c>
      <c r="O13" s="1">
        <v>0</v>
      </c>
      <c r="P13" s="1">
        <v>0</v>
      </c>
      <c r="Q13" s="1">
        <f t="shared" si="0"/>
        <v>79</v>
      </c>
      <c r="R13" s="75">
        <v>14</v>
      </c>
      <c r="S13" s="75">
        <v>0</v>
      </c>
      <c r="T13" s="1">
        <v>660</v>
      </c>
      <c r="U13" s="1">
        <v>5964</v>
      </c>
    </row>
    <row r="14" spans="1:21" x14ac:dyDescent="0.2">
      <c r="B14" s="9">
        <v>2008</v>
      </c>
      <c r="C14" s="1">
        <v>10</v>
      </c>
      <c r="D14" s="1">
        <v>0</v>
      </c>
      <c r="E14" s="1">
        <v>10</v>
      </c>
      <c r="F14" s="1">
        <v>0</v>
      </c>
      <c r="G14" s="1">
        <v>17</v>
      </c>
      <c r="H14" s="1">
        <v>34</v>
      </c>
      <c r="I14" s="1">
        <v>22</v>
      </c>
      <c r="J14" s="1">
        <v>0</v>
      </c>
      <c r="K14" s="1">
        <v>77</v>
      </c>
      <c r="L14" s="1">
        <v>16</v>
      </c>
      <c r="M14" s="1">
        <v>7</v>
      </c>
      <c r="N14" s="1">
        <v>0</v>
      </c>
      <c r="O14" s="1">
        <v>14</v>
      </c>
      <c r="P14" s="1">
        <v>0</v>
      </c>
      <c r="Q14" s="1">
        <f t="shared" si="0"/>
        <v>207</v>
      </c>
      <c r="R14" s="75">
        <v>77</v>
      </c>
      <c r="S14" s="75">
        <v>15</v>
      </c>
      <c r="T14" s="1">
        <v>1483</v>
      </c>
      <c r="U14" s="1">
        <v>7790</v>
      </c>
    </row>
    <row r="15" spans="1:21" x14ac:dyDescent="0.2">
      <c r="B15" s="9">
        <v>2009</v>
      </c>
      <c r="C15" s="1">
        <v>10</v>
      </c>
      <c r="D15" s="1">
        <v>0</v>
      </c>
      <c r="E15" s="1">
        <v>10</v>
      </c>
      <c r="F15" s="1">
        <v>0</v>
      </c>
      <c r="G15" s="1">
        <v>17</v>
      </c>
      <c r="H15" s="1">
        <v>34</v>
      </c>
      <c r="I15" s="1">
        <v>22</v>
      </c>
      <c r="J15" s="1">
        <v>0</v>
      </c>
      <c r="K15" s="1">
        <v>77</v>
      </c>
      <c r="L15" s="1">
        <v>16</v>
      </c>
      <c r="M15" s="1">
        <v>7</v>
      </c>
      <c r="N15" s="1">
        <v>0</v>
      </c>
      <c r="O15" s="1">
        <v>14</v>
      </c>
      <c r="P15" s="1">
        <v>0</v>
      </c>
      <c r="Q15" s="1">
        <f t="shared" si="0"/>
        <v>207</v>
      </c>
      <c r="R15" s="75">
        <v>77</v>
      </c>
      <c r="S15" s="75">
        <v>15</v>
      </c>
      <c r="T15" s="1">
        <v>1582</v>
      </c>
      <c r="U15" s="1">
        <v>8303</v>
      </c>
    </row>
    <row r="16" spans="1:21" x14ac:dyDescent="0.2">
      <c r="B16" s="9">
        <v>2010</v>
      </c>
      <c r="C16" s="1">
        <v>21</v>
      </c>
      <c r="D16" s="1">
        <v>0</v>
      </c>
      <c r="E16" s="1">
        <v>10</v>
      </c>
      <c r="F16" s="1">
        <v>0</v>
      </c>
      <c r="G16" s="1">
        <v>23</v>
      </c>
      <c r="H16" s="1">
        <v>34</v>
      </c>
      <c r="I16" s="1">
        <v>22</v>
      </c>
      <c r="J16" s="1">
        <v>0</v>
      </c>
      <c r="K16" s="1">
        <v>85</v>
      </c>
      <c r="L16" s="1">
        <v>40</v>
      </c>
      <c r="M16" s="1">
        <v>7</v>
      </c>
      <c r="N16" s="1">
        <v>0</v>
      </c>
      <c r="O16" s="1">
        <v>14</v>
      </c>
      <c r="P16" s="1">
        <v>0</v>
      </c>
      <c r="Q16" s="1">
        <f t="shared" si="0"/>
        <v>256</v>
      </c>
      <c r="R16" s="1">
        <v>91</v>
      </c>
      <c r="S16" s="1">
        <v>15</v>
      </c>
      <c r="T16" s="1">
        <v>1744</v>
      </c>
      <c r="U16" s="1">
        <v>9393</v>
      </c>
    </row>
    <row r="17" spans="2:21" x14ac:dyDescent="0.2">
      <c r="B17" s="9">
        <v>2011</v>
      </c>
      <c r="C17" s="1">
        <v>36</v>
      </c>
      <c r="D17" s="1">
        <v>21</v>
      </c>
      <c r="E17" s="1">
        <v>10</v>
      </c>
      <c r="F17" s="1" t="s">
        <v>242</v>
      </c>
      <c r="G17" s="1">
        <v>31</v>
      </c>
      <c r="H17" s="1">
        <v>34</v>
      </c>
      <c r="I17" s="1">
        <v>22</v>
      </c>
      <c r="J17" s="1" t="s">
        <v>242</v>
      </c>
      <c r="K17" s="1">
        <v>105</v>
      </c>
      <c r="L17" s="1">
        <v>40</v>
      </c>
      <c r="M17" s="1">
        <v>7</v>
      </c>
      <c r="N17" s="1" t="s">
        <v>242</v>
      </c>
      <c r="O17" s="1">
        <v>14</v>
      </c>
      <c r="P17" s="1" t="s">
        <v>242</v>
      </c>
      <c r="Q17" s="1">
        <f t="shared" si="0"/>
        <v>320</v>
      </c>
      <c r="R17" s="1">
        <v>91</v>
      </c>
      <c r="S17" s="1">
        <v>15</v>
      </c>
      <c r="T17" s="1">
        <v>1921</v>
      </c>
      <c r="U17" s="1">
        <v>10269</v>
      </c>
    </row>
    <row r="18" spans="2:21" x14ac:dyDescent="0.2">
      <c r="B18" s="9">
        <v>2012</v>
      </c>
      <c r="C18" s="1">
        <v>20</v>
      </c>
      <c r="D18" s="1">
        <v>14</v>
      </c>
      <c r="E18" s="1" t="s">
        <v>242</v>
      </c>
      <c r="F18" s="1" t="s">
        <v>242</v>
      </c>
      <c r="G18" s="1" t="s">
        <v>242</v>
      </c>
      <c r="H18" s="1">
        <v>21</v>
      </c>
      <c r="I18" s="1">
        <v>16</v>
      </c>
      <c r="J18" s="1" t="s">
        <v>242</v>
      </c>
      <c r="K18" s="1">
        <v>47</v>
      </c>
      <c r="L18" s="1">
        <v>10</v>
      </c>
      <c r="M18" s="1" t="s">
        <v>242</v>
      </c>
      <c r="N18" s="1" t="s">
        <v>242</v>
      </c>
      <c r="O18" s="1" t="s">
        <v>242</v>
      </c>
      <c r="P18" s="1" t="s">
        <v>242</v>
      </c>
      <c r="Q18" s="1">
        <f t="shared" si="0"/>
        <v>128</v>
      </c>
      <c r="R18" s="1">
        <v>28</v>
      </c>
      <c r="S18" s="1">
        <v>17</v>
      </c>
      <c r="T18" s="1">
        <v>770</v>
      </c>
      <c r="U18" s="1">
        <v>4078</v>
      </c>
    </row>
    <row r="19" spans="2:21" x14ac:dyDescent="0.2">
      <c r="B19" s="9">
        <v>2013</v>
      </c>
      <c r="C19" s="1">
        <v>46</v>
      </c>
      <c r="D19" s="1">
        <v>104</v>
      </c>
      <c r="E19" s="1">
        <v>15</v>
      </c>
      <c r="F19" s="1">
        <v>12</v>
      </c>
      <c r="G19" s="1">
        <v>45</v>
      </c>
      <c r="H19" s="1">
        <v>34</v>
      </c>
      <c r="I19" s="1">
        <v>50</v>
      </c>
      <c r="J19" s="1" t="s">
        <v>242</v>
      </c>
      <c r="K19" s="1">
        <v>147</v>
      </c>
      <c r="L19" s="1">
        <v>47</v>
      </c>
      <c r="M19" s="1">
        <v>23</v>
      </c>
      <c r="N19" s="1" t="s">
        <v>242</v>
      </c>
      <c r="O19" s="1">
        <v>2</v>
      </c>
      <c r="P19" s="1" t="s">
        <v>242</v>
      </c>
      <c r="Q19" s="1">
        <f t="shared" si="0"/>
        <v>525</v>
      </c>
      <c r="R19" s="1">
        <v>131</v>
      </c>
      <c r="S19" s="1">
        <v>29</v>
      </c>
      <c r="T19" s="1">
        <v>2727</v>
      </c>
      <c r="U19" s="1">
        <v>12410</v>
      </c>
    </row>
    <row r="20" spans="2:21" x14ac:dyDescent="0.2">
      <c r="B20" s="9">
        <v>2014</v>
      </c>
      <c r="C20">
        <v>63</v>
      </c>
      <c r="D20">
        <v>221</v>
      </c>
      <c r="E20">
        <v>37</v>
      </c>
      <c r="F20">
        <v>12</v>
      </c>
      <c r="G20">
        <v>81</v>
      </c>
      <c r="H20">
        <v>102</v>
      </c>
      <c r="I20">
        <v>240</v>
      </c>
      <c r="J20" t="s">
        <v>242</v>
      </c>
      <c r="K20">
        <v>274</v>
      </c>
      <c r="L20">
        <v>621</v>
      </c>
      <c r="M20">
        <v>87</v>
      </c>
      <c r="N20" t="s">
        <v>242</v>
      </c>
      <c r="O20">
        <v>2</v>
      </c>
      <c r="P20" t="s">
        <v>242</v>
      </c>
      <c r="Q20" s="1">
        <f t="shared" si="0"/>
        <v>1740</v>
      </c>
      <c r="R20" s="1">
        <v>252</v>
      </c>
      <c r="S20" s="1">
        <v>103</v>
      </c>
      <c r="T20" s="1">
        <v>8536</v>
      </c>
      <c r="U20" s="1">
        <v>54310</v>
      </c>
    </row>
    <row r="21" spans="2:21" x14ac:dyDescent="0.2">
      <c r="B21" s="9">
        <v>2015</v>
      </c>
      <c r="C21">
        <v>77</v>
      </c>
      <c r="D21">
        <v>259</v>
      </c>
      <c r="E21">
        <v>65</v>
      </c>
      <c r="F21">
        <v>12</v>
      </c>
      <c r="G21">
        <v>121</v>
      </c>
      <c r="H21">
        <v>114</v>
      </c>
      <c r="I21">
        <v>248</v>
      </c>
      <c r="J21" t="s">
        <v>242</v>
      </c>
      <c r="K21">
        <v>274</v>
      </c>
      <c r="L21">
        <v>314</v>
      </c>
      <c r="M21">
        <v>91</v>
      </c>
      <c r="N21">
        <v>12</v>
      </c>
      <c r="O21">
        <v>2</v>
      </c>
      <c r="P21" s="1" t="s">
        <v>242</v>
      </c>
      <c r="Q21" s="1">
        <f t="shared" si="0"/>
        <v>1589</v>
      </c>
      <c r="R21">
        <v>284</v>
      </c>
      <c r="S21">
        <v>103</v>
      </c>
      <c r="T21" s="1">
        <v>8584</v>
      </c>
      <c r="U21" s="1">
        <v>57529</v>
      </c>
    </row>
    <row r="22" spans="2:21" x14ac:dyDescent="0.2">
      <c r="B22" s="9">
        <v>2016</v>
      </c>
      <c r="C22">
        <v>142</v>
      </c>
      <c r="D22">
        <v>390</v>
      </c>
      <c r="E22">
        <v>83</v>
      </c>
      <c r="F22">
        <v>12</v>
      </c>
      <c r="G22">
        <v>126</v>
      </c>
      <c r="H22">
        <v>114</v>
      </c>
      <c r="I22">
        <v>252</v>
      </c>
      <c r="J22" t="s">
        <v>242</v>
      </c>
      <c r="K22">
        <v>292</v>
      </c>
      <c r="L22">
        <v>370</v>
      </c>
      <c r="M22">
        <v>145</v>
      </c>
      <c r="N22">
        <v>6</v>
      </c>
      <c r="O22">
        <v>2</v>
      </c>
      <c r="P22" s="1" t="s">
        <v>242</v>
      </c>
      <c r="Q22" s="1">
        <f t="shared" si="0"/>
        <v>1934</v>
      </c>
      <c r="R22">
        <v>362</v>
      </c>
      <c r="S22">
        <v>139</v>
      </c>
      <c r="T22" s="1">
        <v>11048</v>
      </c>
      <c r="U22" s="1">
        <v>65004</v>
      </c>
    </row>
    <row r="23" spans="2:21" x14ac:dyDescent="0.2">
      <c r="B23" s="9">
        <v>2017</v>
      </c>
      <c r="C23">
        <v>175</v>
      </c>
      <c r="D23">
        <v>507</v>
      </c>
      <c r="E23">
        <v>103</v>
      </c>
      <c r="F23">
        <v>12</v>
      </c>
      <c r="G23">
        <v>112</v>
      </c>
      <c r="H23">
        <v>126</v>
      </c>
      <c r="I23">
        <v>276</v>
      </c>
      <c r="J23" t="s">
        <v>242</v>
      </c>
      <c r="K23">
        <v>349</v>
      </c>
      <c r="L23">
        <v>418</v>
      </c>
      <c r="M23">
        <v>125</v>
      </c>
      <c r="N23">
        <v>6</v>
      </c>
      <c r="O23">
        <v>2</v>
      </c>
      <c r="P23" s="1" t="s">
        <v>242</v>
      </c>
      <c r="Q23" s="1">
        <f t="shared" si="0"/>
        <v>2211</v>
      </c>
      <c r="R23">
        <v>411</v>
      </c>
      <c r="S23">
        <v>178</v>
      </c>
      <c r="T23" s="1">
        <v>12813</v>
      </c>
      <c r="U23" s="1">
        <v>68675</v>
      </c>
    </row>
    <row r="24" spans="2:21" x14ac:dyDescent="0.2">
      <c r="B24" s="9">
        <v>2018</v>
      </c>
      <c r="C24">
        <v>500</v>
      </c>
      <c r="D24">
        <v>631</v>
      </c>
      <c r="E24">
        <v>162</v>
      </c>
      <c r="F24">
        <v>20</v>
      </c>
      <c r="G24">
        <v>142</v>
      </c>
      <c r="H24">
        <v>139</v>
      </c>
      <c r="I24">
        <v>302</v>
      </c>
      <c r="J24" t="s">
        <v>242</v>
      </c>
      <c r="K24">
        <v>384</v>
      </c>
      <c r="L24">
        <v>804</v>
      </c>
      <c r="M24">
        <v>276</v>
      </c>
      <c r="N24">
        <v>6</v>
      </c>
      <c r="O24">
        <v>2</v>
      </c>
      <c r="P24" t="s">
        <v>242</v>
      </c>
      <c r="Q24" s="1">
        <f t="shared" si="0"/>
        <v>3368</v>
      </c>
      <c r="R24">
        <v>468</v>
      </c>
      <c r="S24">
        <v>268</v>
      </c>
      <c r="T24">
        <v>17662</v>
      </c>
      <c r="U24">
        <v>79390</v>
      </c>
    </row>
    <row r="25" spans="2:21" x14ac:dyDescent="0.2">
      <c r="B25" s="9">
        <v>2019</v>
      </c>
      <c r="C25">
        <v>568</v>
      </c>
      <c r="D25">
        <v>721</v>
      </c>
      <c r="E25">
        <v>175</v>
      </c>
      <c r="F25">
        <v>24</v>
      </c>
      <c r="G25">
        <v>187</v>
      </c>
      <c r="H25">
        <v>173</v>
      </c>
      <c r="I25">
        <v>314</v>
      </c>
      <c r="J25" t="s">
        <v>242</v>
      </c>
      <c r="K25">
        <v>432</v>
      </c>
      <c r="L25">
        <v>862</v>
      </c>
      <c r="M25">
        <v>305</v>
      </c>
      <c r="N25">
        <v>20</v>
      </c>
      <c r="O25">
        <v>2</v>
      </c>
      <c r="P25" t="s">
        <v>242</v>
      </c>
      <c r="Q25" s="1">
        <f t="shared" si="0"/>
        <v>3783</v>
      </c>
      <c r="R25">
        <v>494</v>
      </c>
      <c r="S25">
        <v>342</v>
      </c>
      <c r="T25">
        <v>19282</v>
      </c>
      <c r="U25">
        <v>82790</v>
      </c>
    </row>
  </sheetData>
  <phoneticPr fontId="8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pane xSplit="2" ySplit="6" topLeftCell="C7" activePane="bottomRight" state="frozen"/>
      <selection pane="topRight" activeCell="B1" sqref="B1"/>
      <selection pane="bottomLeft" activeCell="A6" sqref="A6"/>
      <selection pane="bottomRight" activeCell="K27" sqref="K27"/>
    </sheetView>
  </sheetViews>
  <sheetFormatPr baseColWidth="10" defaultColWidth="11.42578125" defaultRowHeight="12.75" x14ac:dyDescent="0.2"/>
  <cols>
    <col min="1" max="1" width="29.5703125" customWidth="1"/>
  </cols>
  <sheetData>
    <row r="1" spans="1:21" x14ac:dyDescent="0.2">
      <c r="A1" s="46" t="s">
        <v>243</v>
      </c>
      <c r="B1" s="9"/>
    </row>
    <row r="2" spans="1:21" x14ac:dyDescent="0.2">
      <c r="A2" s="46" t="s">
        <v>244</v>
      </c>
      <c r="B2" s="9"/>
    </row>
    <row r="3" spans="1:21" ht="28.5" customHeight="1" x14ac:dyDescent="0.2">
      <c r="A3" s="68" t="s">
        <v>192</v>
      </c>
    </row>
    <row r="6" spans="1:21" x14ac:dyDescent="0.2">
      <c r="C6" t="s">
        <v>194</v>
      </c>
      <c r="D6" t="s">
        <v>195</v>
      </c>
      <c r="E6" t="s">
        <v>196</v>
      </c>
      <c r="F6" t="s">
        <v>197</v>
      </c>
      <c r="G6" t="s">
        <v>198</v>
      </c>
      <c r="H6" t="s">
        <v>199</v>
      </c>
      <c r="I6" t="s">
        <v>200</v>
      </c>
      <c r="J6" t="s">
        <v>201</v>
      </c>
      <c r="K6" s="9" t="s">
        <v>202</v>
      </c>
      <c r="L6" s="73" t="s">
        <v>203</v>
      </c>
      <c r="M6" t="s">
        <v>204</v>
      </c>
      <c r="N6" t="s">
        <v>205</v>
      </c>
      <c r="O6" t="s">
        <v>206</v>
      </c>
      <c r="P6" t="s">
        <v>207</v>
      </c>
      <c r="Q6" s="9" t="s">
        <v>208</v>
      </c>
      <c r="R6" s="73" t="s">
        <v>209</v>
      </c>
      <c r="S6" s="73" t="s">
        <v>210</v>
      </c>
      <c r="T6" s="9" t="s">
        <v>211</v>
      </c>
      <c r="U6" s="9" t="s">
        <v>212</v>
      </c>
    </row>
    <row r="7" spans="1:21" x14ac:dyDescent="0.2">
      <c r="B7" s="9">
        <v>2000</v>
      </c>
      <c r="C7" s="1">
        <v>28</v>
      </c>
      <c r="D7" s="1">
        <v>29</v>
      </c>
      <c r="E7" s="1">
        <v>0</v>
      </c>
      <c r="F7" s="1">
        <v>1205</v>
      </c>
      <c r="G7" s="1">
        <v>0</v>
      </c>
      <c r="H7" s="1">
        <v>0</v>
      </c>
      <c r="I7" s="1">
        <v>0</v>
      </c>
      <c r="J7" s="1">
        <v>880</v>
      </c>
      <c r="K7" s="1">
        <v>126</v>
      </c>
      <c r="L7" s="1">
        <v>356</v>
      </c>
      <c r="M7" s="1">
        <v>0</v>
      </c>
      <c r="N7" s="1">
        <v>26</v>
      </c>
      <c r="O7" s="1">
        <v>0</v>
      </c>
      <c r="P7" s="1">
        <v>1987</v>
      </c>
      <c r="Q7" s="1">
        <f>SUM(C7:P7)</f>
        <v>4637</v>
      </c>
      <c r="R7" s="75">
        <v>29</v>
      </c>
      <c r="S7" s="75">
        <v>0</v>
      </c>
      <c r="T7" s="1">
        <v>7986</v>
      </c>
      <c r="U7" s="1">
        <v>12911</v>
      </c>
    </row>
    <row r="8" spans="1:21" x14ac:dyDescent="0.2">
      <c r="B8" s="9">
        <v>2001</v>
      </c>
      <c r="C8" s="1">
        <v>28</v>
      </c>
      <c r="D8" s="1">
        <v>29</v>
      </c>
      <c r="E8" s="1">
        <v>0</v>
      </c>
      <c r="F8" s="1">
        <v>961</v>
      </c>
      <c r="G8" s="1">
        <v>0</v>
      </c>
      <c r="H8" s="1">
        <v>0</v>
      </c>
      <c r="I8" s="1">
        <v>0</v>
      </c>
      <c r="J8" s="1">
        <v>1044</v>
      </c>
      <c r="K8" s="1">
        <v>126</v>
      </c>
      <c r="L8" s="1">
        <v>363</v>
      </c>
      <c r="M8" s="1">
        <v>0</v>
      </c>
      <c r="N8" s="1">
        <v>26</v>
      </c>
      <c r="O8" s="1">
        <v>0</v>
      </c>
      <c r="P8" s="1">
        <v>2073</v>
      </c>
      <c r="Q8" s="1">
        <f t="shared" ref="Q8:Q26" si="0">SUM(C8:P8)</f>
        <v>4650</v>
      </c>
      <c r="R8" s="75">
        <v>29</v>
      </c>
      <c r="S8" s="75">
        <v>0</v>
      </c>
      <c r="T8" s="1">
        <v>8202</v>
      </c>
      <c r="U8" s="1">
        <v>13228</v>
      </c>
    </row>
    <row r="9" spans="1:21" x14ac:dyDescent="0.2">
      <c r="B9" s="9">
        <v>2002</v>
      </c>
      <c r="C9" s="1">
        <v>30</v>
      </c>
      <c r="D9" s="1">
        <v>29</v>
      </c>
      <c r="E9" s="1">
        <v>0</v>
      </c>
      <c r="F9" s="1">
        <v>1119</v>
      </c>
      <c r="G9" s="1">
        <v>0</v>
      </c>
      <c r="H9" s="1">
        <v>0</v>
      </c>
      <c r="I9" s="1">
        <v>0</v>
      </c>
      <c r="J9" s="1">
        <v>1281</v>
      </c>
      <c r="K9" s="1">
        <v>126</v>
      </c>
      <c r="L9" s="1">
        <v>599</v>
      </c>
      <c r="M9" s="1">
        <v>0</v>
      </c>
      <c r="N9" s="1">
        <v>26</v>
      </c>
      <c r="O9" s="1">
        <v>0</v>
      </c>
      <c r="P9" s="1">
        <v>1971</v>
      </c>
      <c r="Q9" s="1">
        <f t="shared" si="0"/>
        <v>5181</v>
      </c>
      <c r="R9" s="75">
        <v>38</v>
      </c>
      <c r="S9" s="75">
        <v>0</v>
      </c>
      <c r="T9" s="1">
        <v>9202</v>
      </c>
      <c r="U9" s="1">
        <v>14749</v>
      </c>
    </row>
    <row r="10" spans="1:21" x14ac:dyDescent="0.2">
      <c r="B10" s="9">
        <v>2003</v>
      </c>
      <c r="C10" s="1">
        <v>30</v>
      </c>
      <c r="D10" s="1">
        <v>29</v>
      </c>
      <c r="E10" s="1">
        <v>0</v>
      </c>
      <c r="F10" s="1">
        <v>1108</v>
      </c>
      <c r="G10" s="1">
        <v>0</v>
      </c>
      <c r="H10" s="1">
        <v>9</v>
      </c>
      <c r="I10" s="1">
        <v>0</v>
      </c>
      <c r="J10" s="1">
        <v>1281</v>
      </c>
      <c r="K10" s="1">
        <v>137</v>
      </c>
      <c r="L10" s="1">
        <v>639</v>
      </c>
      <c r="M10" s="1">
        <v>0</v>
      </c>
      <c r="N10" s="1">
        <v>80</v>
      </c>
      <c r="O10" s="1">
        <v>0</v>
      </c>
      <c r="P10" s="1">
        <v>2642</v>
      </c>
      <c r="Q10" s="1">
        <f t="shared" si="0"/>
        <v>5955</v>
      </c>
      <c r="R10" s="75">
        <v>38</v>
      </c>
      <c r="S10" s="75">
        <v>0</v>
      </c>
      <c r="T10" s="1">
        <v>10404</v>
      </c>
      <c r="U10" s="1">
        <v>16479</v>
      </c>
    </row>
    <row r="11" spans="1:21" x14ac:dyDescent="0.2">
      <c r="B11" s="9">
        <v>2004</v>
      </c>
      <c r="C11" s="1">
        <v>30</v>
      </c>
      <c r="D11" s="1">
        <v>0</v>
      </c>
      <c r="E11" s="1">
        <v>0</v>
      </c>
      <c r="F11" s="1">
        <v>891</v>
      </c>
      <c r="G11" s="1">
        <v>0</v>
      </c>
      <c r="H11" s="1">
        <v>9</v>
      </c>
      <c r="I11" s="1">
        <v>0</v>
      </c>
      <c r="J11" s="1">
        <v>1249</v>
      </c>
      <c r="K11" s="1">
        <v>137</v>
      </c>
      <c r="L11" s="1">
        <v>706</v>
      </c>
      <c r="M11" s="1">
        <v>0</v>
      </c>
      <c r="N11" s="1">
        <v>77</v>
      </c>
      <c r="O11" s="1">
        <v>0</v>
      </c>
      <c r="P11" s="1">
        <v>2636</v>
      </c>
      <c r="Q11" s="1">
        <f t="shared" si="0"/>
        <v>5735</v>
      </c>
      <c r="R11" s="75">
        <v>41</v>
      </c>
      <c r="S11" s="75">
        <v>0</v>
      </c>
      <c r="T11" s="1">
        <v>10175</v>
      </c>
      <c r="U11" s="1">
        <v>15418</v>
      </c>
    </row>
    <row r="12" spans="1:21" x14ac:dyDescent="0.2">
      <c r="B12" s="9">
        <v>2005</v>
      </c>
      <c r="C12" s="1">
        <v>30</v>
      </c>
      <c r="D12" s="1">
        <v>0</v>
      </c>
      <c r="E12" s="1">
        <v>0</v>
      </c>
      <c r="F12" s="1">
        <v>899</v>
      </c>
      <c r="G12" s="1">
        <v>0</v>
      </c>
      <c r="H12" s="1">
        <v>9</v>
      </c>
      <c r="I12" s="1">
        <v>0</v>
      </c>
      <c r="J12" s="1">
        <v>1020</v>
      </c>
      <c r="K12" s="1">
        <v>137</v>
      </c>
      <c r="L12" s="1">
        <v>605</v>
      </c>
      <c r="M12" s="1">
        <v>0</v>
      </c>
      <c r="N12" s="1">
        <v>77</v>
      </c>
      <c r="O12" s="1">
        <v>0</v>
      </c>
      <c r="P12" s="1">
        <v>2636</v>
      </c>
      <c r="Q12" s="1">
        <f t="shared" si="0"/>
        <v>5413</v>
      </c>
      <c r="R12" s="75">
        <v>44</v>
      </c>
      <c r="S12" s="75">
        <v>0</v>
      </c>
      <c r="T12" s="1">
        <v>9882</v>
      </c>
      <c r="U12" s="1">
        <v>15557</v>
      </c>
    </row>
    <row r="13" spans="1:21" x14ac:dyDescent="0.2">
      <c r="B13" s="9">
        <v>2006</v>
      </c>
      <c r="C13" s="1">
        <v>43</v>
      </c>
      <c r="D13" s="1">
        <v>0</v>
      </c>
      <c r="E13" s="1">
        <v>0</v>
      </c>
      <c r="F13" s="1">
        <v>1003</v>
      </c>
      <c r="G13" s="1">
        <v>0</v>
      </c>
      <c r="H13" s="1">
        <v>9</v>
      </c>
      <c r="I13" s="1">
        <v>0</v>
      </c>
      <c r="J13" s="1">
        <v>1020</v>
      </c>
      <c r="K13" s="1">
        <v>119</v>
      </c>
      <c r="L13" s="1">
        <v>1204</v>
      </c>
      <c r="M13" s="1">
        <v>0</v>
      </c>
      <c r="N13" s="1">
        <v>64</v>
      </c>
      <c r="O13" s="1">
        <v>0</v>
      </c>
      <c r="P13" s="1">
        <v>2659</v>
      </c>
      <c r="Q13" s="1">
        <f t="shared" si="0"/>
        <v>6121</v>
      </c>
      <c r="R13" s="75">
        <v>44</v>
      </c>
      <c r="S13" s="75">
        <v>0</v>
      </c>
      <c r="T13" s="1">
        <v>10402</v>
      </c>
      <c r="U13" s="1">
        <v>16708</v>
      </c>
    </row>
    <row r="14" spans="1:21" x14ac:dyDescent="0.2">
      <c r="B14" s="9">
        <v>2007</v>
      </c>
      <c r="C14" s="1">
        <v>115</v>
      </c>
      <c r="D14" s="1">
        <v>10</v>
      </c>
      <c r="E14" s="1">
        <v>0</v>
      </c>
      <c r="F14" s="1">
        <v>1265</v>
      </c>
      <c r="G14" s="1">
        <v>10</v>
      </c>
      <c r="H14" s="1">
        <v>9</v>
      </c>
      <c r="I14" s="1">
        <v>0</v>
      </c>
      <c r="J14" s="1">
        <v>1117</v>
      </c>
      <c r="K14" s="1">
        <v>121</v>
      </c>
      <c r="L14" s="1">
        <v>1328</v>
      </c>
      <c r="M14" s="1">
        <v>0</v>
      </c>
      <c r="N14" s="1">
        <v>64</v>
      </c>
      <c r="O14" s="1">
        <v>0</v>
      </c>
      <c r="P14" s="1">
        <v>2711</v>
      </c>
      <c r="Q14" s="1">
        <f t="shared" si="0"/>
        <v>6750</v>
      </c>
      <c r="R14" s="75">
        <v>44</v>
      </c>
      <c r="S14" s="75">
        <v>0</v>
      </c>
      <c r="T14" s="1">
        <v>11075</v>
      </c>
      <c r="U14" s="1">
        <v>18246</v>
      </c>
    </row>
    <row r="15" spans="1:21" x14ac:dyDescent="0.2">
      <c r="B15" s="9">
        <v>2008</v>
      </c>
      <c r="C15" s="1">
        <v>201</v>
      </c>
      <c r="D15" s="1">
        <v>10</v>
      </c>
      <c r="E15" s="1">
        <v>0</v>
      </c>
      <c r="F15" s="1">
        <v>1418</v>
      </c>
      <c r="G15" s="1">
        <v>10</v>
      </c>
      <c r="H15" s="1">
        <v>9</v>
      </c>
      <c r="I15" s="1">
        <v>0</v>
      </c>
      <c r="J15" s="1">
        <v>1334</v>
      </c>
      <c r="K15" s="1">
        <v>34</v>
      </c>
      <c r="L15" s="1">
        <v>1343</v>
      </c>
      <c r="M15" s="1">
        <v>0</v>
      </c>
      <c r="N15" s="1">
        <v>64</v>
      </c>
      <c r="O15" s="1">
        <v>0</v>
      </c>
      <c r="P15" s="1">
        <v>2663</v>
      </c>
      <c r="Q15" s="1">
        <f t="shared" si="0"/>
        <v>7086</v>
      </c>
      <c r="R15" s="75">
        <v>44</v>
      </c>
      <c r="S15" s="75">
        <v>0</v>
      </c>
      <c r="T15" s="1">
        <v>11695</v>
      </c>
      <c r="U15" s="1">
        <v>19400</v>
      </c>
    </row>
    <row r="16" spans="1:21" x14ac:dyDescent="0.2">
      <c r="B16" s="9">
        <v>2009</v>
      </c>
      <c r="C16" s="1">
        <v>201</v>
      </c>
      <c r="D16" s="1">
        <v>10</v>
      </c>
      <c r="E16" s="1">
        <v>0</v>
      </c>
      <c r="F16" s="1">
        <v>1247</v>
      </c>
      <c r="G16" s="1">
        <v>10</v>
      </c>
      <c r="H16" s="1">
        <v>9</v>
      </c>
      <c r="I16" s="1">
        <v>0</v>
      </c>
      <c r="J16" s="1">
        <v>1327</v>
      </c>
      <c r="K16" s="1">
        <v>34</v>
      </c>
      <c r="L16" s="1">
        <v>1343</v>
      </c>
      <c r="M16" s="1">
        <v>0</v>
      </c>
      <c r="N16" s="1">
        <v>64</v>
      </c>
      <c r="O16" s="1">
        <v>0</v>
      </c>
      <c r="P16" s="1">
        <v>2651</v>
      </c>
      <c r="Q16" s="1">
        <f t="shared" si="0"/>
        <v>6896</v>
      </c>
      <c r="R16" s="75">
        <v>44</v>
      </c>
      <c r="S16" s="75">
        <v>0</v>
      </c>
      <c r="T16" s="1">
        <v>11836</v>
      </c>
      <c r="U16" s="1">
        <v>20193</v>
      </c>
    </row>
    <row r="17" spans="2:21" x14ac:dyDescent="0.2">
      <c r="B17" s="9">
        <v>2010</v>
      </c>
      <c r="C17" s="1">
        <v>186</v>
      </c>
      <c r="D17" s="1">
        <v>10</v>
      </c>
      <c r="E17" s="1">
        <v>0</v>
      </c>
      <c r="F17" s="1">
        <v>1449</v>
      </c>
      <c r="G17" s="1">
        <v>10</v>
      </c>
      <c r="H17" s="1">
        <v>9</v>
      </c>
      <c r="I17" s="1">
        <v>0</v>
      </c>
      <c r="J17" s="1">
        <v>1327</v>
      </c>
      <c r="K17" s="1">
        <v>34</v>
      </c>
      <c r="L17" s="1">
        <v>1489</v>
      </c>
      <c r="M17" s="1">
        <v>0</v>
      </c>
      <c r="N17" s="1">
        <v>64</v>
      </c>
      <c r="O17" s="1">
        <v>0</v>
      </c>
      <c r="P17" s="1">
        <v>2656</v>
      </c>
      <c r="Q17" s="1">
        <f t="shared" si="0"/>
        <v>7234</v>
      </c>
      <c r="R17" s="1">
        <v>44</v>
      </c>
      <c r="S17" s="1">
        <v>0</v>
      </c>
      <c r="T17" s="1">
        <v>12417</v>
      </c>
      <c r="U17" s="1">
        <v>21430</v>
      </c>
    </row>
    <row r="18" spans="2:21" x14ac:dyDescent="0.2">
      <c r="B18" s="9">
        <v>2011</v>
      </c>
      <c r="C18" s="1">
        <v>186</v>
      </c>
      <c r="D18" s="1">
        <v>46</v>
      </c>
      <c r="E18" s="1">
        <v>0</v>
      </c>
      <c r="F18" s="1">
        <v>1464</v>
      </c>
      <c r="G18" s="1">
        <v>10</v>
      </c>
      <c r="H18" s="1">
        <v>9</v>
      </c>
      <c r="I18" s="1">
        <v>0</v>
      </c>
      <c r="J18" s="1">
        <v>1327</v>
      </c>
      <c r="K18" s="1">
        <v>62</v>
      </c>
      <c r="L18" s="1">
        <v>1536</v>
      </c>
      <c r="M18" s="1">
        <v>0</v>
      </c>
      <c r="N18" s="1">
        <v>64</v>
      </c>
      <c r="O18" s="1">
        <v>0</v>
      </c>
      <c r="P18" s="1">
        <v>2558</v>
      </c>
      <c r="Q18" s="1">
        <f t="shared" si="0"/>
        <v>7262</v>
      </c>
      <c r="R18" s="1">
        <v>44</v>
      </c>
      <c r="S18" s="1">
        <v>0</v>
      </c>
      <c r="T18" s="1">
        <v>12487</v>
      </c>
      <c r="U18" s="1">
        <v>21864</v>
      </c>
    </row>
    <row r="19" spans="2:21" x14ac:dyDescent="0.2">
      <c r="B19" s="9">
        <v>2012</v>
      </c>
      <c r="C19" s="1">
        <v>186</v>
      </c>
      <c r="D19" s="1">
        <v>17</v>
      </c>
      <c r="E19" s="1">
        <v>0</v>
      </c>
      <c r="F19" s="1">
        <v>1646</v>
      </c>
      <c r="G19" s="1">
        <v>10</v>
      </c>
      <c r="H19" s="1">
        <v>9</v>
      </c>
      <c r="I19" s="1">
        <v>0</v>
      </c>
      <c r="J19" s="1">
        <v>1371</v>
      </c>
      <c r="K19" s="1">
        <v>97</v>
      </c>
      <c r="L19" s="1">
        <v>1778</v>
      </c>
      <c r="M19" s="1">
        <v>0</v>
      </c>
      <c r="N19" s="1">
        <v>67</v>
      </c>
      <c r="O19" s="1">
        <v>0</v>
      </c>
      <c r="P19" s="1">
        <v>2647</v>
      </c>
      <c r="Q19" s="1">
        <f t="shared" si="0"/>
        <v>7828</v>
      </c>
      <c r="R19" s="1">
        <v>46</v>
      </c>
      <c r="S19" s="1">
        <v>0</v>
      </c>
      <c r="T19" s="1">
        <v>13480</v>
      </c>
      <c r="U19" s="1">
        <v>23042</v>
      </c>
    </row>
    <row r="20" spans="2:21" x14ac:dyDescent="0.2">
      <c r="B20" s="9">
        <v>2013</v>
      </c>
      <c r="C20" s="1">
        <v>186</v>
      </c>
      <c r="D20" s="1">
        <v>17</v>
      </c>
      <c r="E20" s="1">
        <v>0</v>
      </c>
      <c r="F20" s="1">
        <v>1754</v>
      </c>
      <c r="G20" s="1">
        <v>10</v>
      </c>
      <c r="H20" s="1">
        <v>9</v>
      </c>
      <c r="I20" s="1">
        <v>0</v>
      </c>
      <c r="J20" s="1">
        <v>1124</v>
      </c>
      <c r="K20" s="1">
        <v>200</v>
      </c>
      <c r="L20" s="1">
        <v>1763</v>
      </c>
      <c r="M20" s="1">
        <v>0</v>
      </c>
      <c r="N20" s="1">
        <v>64</v>
      </c>
      <c r="O20" s="1">
        <v>0</v>
      </c>
      <c r="P20" s="1">
        <v>2598</v>
      </c>
      <c r="Q20" s="1">
        <f t="shared" si="0"/>
        <v>7725</v>
      </c>
      <c r="R20" s="1">
        <v>19</v>
      </c>
      <c r="S20" s="1">
        <v>0</v>
      </c>
      <c r="T20" s="1">
        <v>13427</v>
      </c>
      <c r="U20" s="1">
        <v>22658</v>
      </c>
    </row>
    <row r="21" spans="2:21" x14ac:dyDescent="0.2">
      <c r="B21" s="9">
        <v>2014</v>
      </c>
      <c r="C21" s="1">
        <v>186</v>
      </c>
      <c r="D21" s="1">
        <v>17</v>
      </c>
      <c r="E21" s="1">
        <v>0</v>
      </c>
      <c r="F21" s="1">
        <v>1581</v>
      </c>
      <c r="G21" s="1">
        <v>10</v>
      </c>
      <c r="H21" s="1">
        <v>9</v>
      </c>
      <c r="I21" s="1">
        <v>0</v>
      </c>
      <c r="J21" s="1">
        <v>1118</v>
      </c>
      <c r="K21" s="1">
        <v>521</v>
      </c>
      <c r="L21" s="1">
        <v>1812</v>
      </c>
      <c r="M21" s="1">
        <v>5</v>
      </c>
      <c r="N21" s="1">
        <v>67</v>
      </c>
      <c r="O21" s="1">
        <v>0</v>
      </c>
      <c r="P21" s="1">
        <v>2564</v>
      </c>
      <c r="Q21" s="1">
        <f t="shared" si="0"/>
        <v>7890</v>
      </c>
      <c r="R21" s="1">
        <v>36</v>
      </c>
      <c r="S21" s="1">
        <v>0</v>
      </c>
      <c r="T21" s="1">
        <v>13660</v>
      </c>
      <c r="U21" s="1">
        <v>22277</v>
      </c>
    </row>
    <row r="22" spans="2:21" x14ac:dyDescent="0.2">
      <c r="B22" s="9">
        <v>2015</v>
      </c>
      <c r="C22" s="1">
        <v>186</v>
      </c>
      <c r="D22" s="1">
        <v>17</v>
      </c>
      <c r="E22" s="1">
        <v>0</v>
      </c>
      <c r="F22" s="1">
        <v>1533</v>
      </c>
      <c r="G22" s="1">
        <v>10</v>
      </c>
      <c r="H22" s="1">
        <v>9</v>
      </c>
      <c r="I22" s="1">
        <v>0</v>
      </c>
      <c r="J22" s="1">
        <v>1139</v>
      </c>
      <c r="K22" s="1">
        <v>679</v>
      </c>
      <c r="L22" s="1">
        <v>1794</v>
      </c>
      <c r="M22" s="1">
        <v>5</v>
      </c>
      <c r="N22" s="1">
        <v>67</v>
      </c>
      <c r="O22" s="1">
        <v>0</v>
      </c>
      <c r="P22" s="1">
        <v>2608</v>
      </c>
      <c r="Q22" s="1">
        <f t="shared" si="0"/>
        <v>8047</v>
      </c>
      <c r="R22" s="1">
        <v>36</v>
      </c>
      <c r="S22" s="1">
        <v>0</v>
      </c>
      <c r="T22" s="1">
        <v>13736</v>
      </c>
      <c r="U22" s="1">
        <v>22275</v>
      </c>
    </row>
    <row r="23" spans="2:21" x14ac:dyDescent="0.2">
      <c r="B23" s="9">
        <v>2016</v>
      </c>
      <c r="C23" s="1">
        <v>186</v>
      </c>
      <c r="D23" s="1">
        <v>17</v>
      </c>
      <c r="E23" s="1">
        <v>0</v>
      </c>
      <c r="F23" s="1">
        <v>1540</v>
      </c>
      <c r="G23" s="1">
        <v>10</v>
      </c>
      <c r="H23" s="1">
        <v>9</v>
      </c>
      <c r="I23" s="1">
        <v>0</v>
      </c>
      <c r="J23" s="1">
        <v>1144</v>
      </c>
      <c r="K23" s="1">
        <v>913</v>
      </c>
      <c r="L23" s="1">
        <v>1799</v>
      </c>
      <c r="M23" s="1">
        <v>5</v>
      </c>
      <c r="N23" s="1">
        <v>76</v>
      </c>
      <c r="O23" s="1">
        <v>0</v>
      </c>
      <c r="P23" s="1">
        <v>2622</v>
      </c>
      <c r="Q23" s="1">
        <f t="shared" si="0"/>
        <v>8321</v>
      </c>
      <c r="R23" s="1">
        <v>36</v>
      </c>
      <c r="S23" s="1">
        <v>0</v>
      </c>
      <c r="T23" s="1">
        <v>14419</v>
      </c>
      <c r="U23" s="1">
        <v>23174</v>
      </c>
    </row>
    <row r="24" spans="2:21" x14ac:dyDescent="0.2">
      <c r="B24" s="9">
        <v>2017</v>
      </c>
      <c r="C24" s="1">
        <v>186</v>
      </c>
      <c r="D24" s="1">
        <v>17</v>
      </c>
      <c r="E24" s="1">
        <v>0</v>
      </c>
      <c r="F24" s="1">
        <v>1558</v>
      </c>
      <c r="G24" s="1">
        <v>10</v>
      </c>
      <c r="H24" s="1">
        <v>9</v>
      </c>
      <c r="I24" s="1">
        <v>0</v>
      </c>
      <c r="J24" s="1">
        <v>1127</v>
      </c>
      <c r="K24" s="1">
        <v>1084</v>
      </c>
      <c r="L24" s="1">
        <v>1919</v>
      </c>
      <c r="M24" s="1">
        <v>5</v>
      </c>
      <c r="N24" s="1">
        <v>76</v>
      </c>
      <c r="O24" s="1">
        <v>0</v>
      </c>
      <c r="P24" s="1">
        <v>2574</v>
      </c>
      <c r="Q24" s="1">
        <f t="shared" si="0"/>
        <v>8565</v>
      </c>
      <c r="R24" s="1">
        <v>36</v>
      </c>
      <c r="S24" s="1">
        <v>0</v>
      </c>
      <c r="T24" s="1">
        <v>15107</v>
      </c>
      <c r="U24" s="1">
        <v>24625</v>
      </c>
    </row>
    <row r="25" spans="2:21" x14ac:dyDescent="0.2">
      <c r="B25" s="9">
        <v>2018</v>
      </c>
      <c r="C25" s="1">
        <v>28</v>
      </c>
      <c r="D25" s="1">
        <v>10</v>
      </c>
      <c r="E25" s="1">
        <v>0</v>
      </c>
      <c r="F25" s="1">
        <v>1226</v>
      </c>
      <c r="G25" s="1">
        <v>0</v>
      </c>
      <c r="H25" s="1">
        <v>9</v>
      </c>
      <c r="I25" s="1">
        <v>0</v>
      </c>
      <c r="J25" s="1">
        <v>470</v>
      </c>
      <c r="K25" s="1">
        <v>903</v>
      </c>
      <c r="L25" s="1">
        <v>1481</v>
      </c>
      <c r="M25" s="1">
        <v>5</v>
      </c>
      <c r="N25" s="1">
        <v>75</v>
      </c>
      <c r="O25" s="1">
        <v>0</v>
      </c>
      <c r="P25" s="1">
        <v>1897</v>
      </c>
      <c r="Q25" s="1">
        <f t="shared" si="0"/>
        <v>6104</v>
      </c>
      <c r="R25" s="1">
        <v>9</v>
      </c>
      <c r="S25" s="1">
        <v>0</v>
      </c>
      <c r="T25" s="1">
        <v>11249</v>
      </c>
      <c r="U25" s="1">
        <v>20141</v>
      </c>
    </row>
    <row r="26" spans="2:21" x14ac:dyDescent="0.2">
      <c r="B26" s="9">
        <v>2019</v>
      </c>
      <c r="C26" s="1">
        <v>186</v>
      </c>
      <c r="D26" s="1">
        <v>20</v>
      </c>
      <c r="E26" s="1">
        <v>0</v>
      </c>
      <c r="F26" s="1">
        <v>1607</v>
      </c>
      <c r="G26" s="1">
        <v>10</v>
      </c>
      <c r="H26" s="1">
        <v>9</v>
      </c>
      <c r="I26" s="1">
        <v>0</v>
      </c>
      <c r="J26" s="1">
        <v>1169</v>
      </c>
      <c r="K26" s="1">
        <v>1347</v>
      </c>
      <c r="L26" s="1">
        <v>1928</v>
      </c>
      <c r="M26" s="1">
        <v>5</v>
      </c>
      <c r="N26" s="1">
        <v>74</v>
      </c>
      <c r="O26" s="1">
        <v>0</v>
      </c>
      <c r="P26" s="1">
        <v>1739</v>
      </c>
      <c r="Q26" s="1">
        <f t="shared" si="0"/>
        <v>8094</v>
      </c>
      <c r="R26" s="1">
        <v>36</v>
      </c>
      <c r="S26" s="1">
        <v>0</v>
      </c>
      <c r="T26" s="1">
        <v>15158</v>
      </c>
      <c r="U26" s="1">
        <v>26057</v>
      </c>
    </row>
  </sheetData>
  <phoneticPr fontId="8" type="noConversion"/>
  <pageMargins left="0.75" right="0.75" top="1" bottom="1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pane xSplit="2" ySplit="5" topLeftCell="K6" activePane="bottomRight" state="frozen"/>
      <selection pane="topRight" activeCell="C1" sqref="C1"/>
      <selection pane="bottomLeft" activeCell="A6" sqref="A6"/>
      <selection pane="bottomRight" activeCell="B26" sqref="B26"/>
    </sheetView>
  </sheetViews>
  <sheetFormatPr baseColWidth="10" defaultColWidth="11.42578125" defaultRowHeight="12.75" x14ac:dyDescent="0.2"/>
  <cols>
    <col min="1" max="1" width="30.42578125" customWidth="1"/>
  </cols>
  <sheetData>
    <row r="1" spans="1:21" x14ac:dyDescent="0.2">
      <c r="A1" s="46" t="s">
        <v>245</v>
      </c>
      <c r="B1" s="9"/>
    </row>
    <row r="2" spans="1:21" x14ac:dyDescent="0.2">
      <c r="A2" s="46" t="s">
        <v>246</v>
      </c>
      <c r="B2" s="9"/>
    </row>
    <row r="3" spans="1:21" ht="28.5" customHeight="1" x14ac:dyDescent="0.2">
      <c r="A3" s="68" t="s">
        <v>192</v>
      </c>
    </row>
    <row r="5" spans="1:21" x14ac:dyDescent="0.2">
      <c r="C5" t="s">
        <v>194</v>
      </c>
      <c r="D5" t="s">
        <v>195</v>
      </c>
      <c r="E5" t="s">
        <v>196</v>
      </c>
      <c r="F5" t="s">
        <v>197</v>
      </c>
      <c r="G5" t="s">
        <v>198</v>
      </c>
      <c r="H5" t="s">
        <v>199</v>
      </c>
      <c r="I5" t="s">
        <v>200</v>
      </c>
      <c r="J5" t="s">
        <v>201</v>
      </c>
      <c r="K5" s="9" t="s">
        <v>202</v>
      </c>
      <c r="L5" s="73" t="s">
        <v>203</v>
      </c>
      <c r="M5" t="s">
        <v>204</v>
      </c>
      <c r="N5" t="s">
        <v>205</v>
      </c>
      <c r="O5" t="s">
        <v>206</v>
      </c>
      <c r="P5" t="s">
        <v>207</v>
      </c>
      <c r="Q5" s="9" t="s">
        <v>208</v>
      </c>
      <c r="R5" s="73" t="s">
        <v>209</v>
      </c>
      <c r="S5" s="73" t="s">
        <v>210</v>
      </c>
      <c r="T5" s="9" t="s">
        <v>211</v>
      </c>
      <c r="U5" s="9" t="s">
        <v>212</v>
      </c>
    </row>
    <row r="6" spans="1:21" x14ac:dyDescent="0.2">
      <c r="B6" s="9">
        <v>2000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2</v>
      </c>
      <c r="K6">
        <v>0</v>
      </c>
      <c r="L6">
        <v>2</v>
      </c>
      <c r="M6">
        <v>0</v>
      </c>
      <c r="N6">
        <v>0</v>
      </c>
      <c r="O6">
        <v>0</v>
      </c>
      <c r="P6">
        <v>1</v>
      </c>
      <c r="Q6">
        <f>SUM(C6:P6)</f>
        <v>6</v>
      </c>
      <c r="R6" s="73">
        <v>1</v>
      </c>
      <c r="S6" s="73">
        <v>0</v>
      </c>
      <c r="T6">
        <v>36</v>
      </c>
      <c r="U6">
        <v>162</v>
      </c>
    </row>
    <row r="7" spans="1:21" x14ac:dyDescent="0.2">
      <c r="B7" s="9">
        <v>2001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2</v>
      </c>
      <c r="K7">
        <v>0</v>
      </c>
      <c r="L7">
        <v>2</v>
      </c>
      <c r="M7">
        <v>0</v>
      </c>
      <c r="N7">
        <v>0</v>
      </c>
      <c r="O7">
        <v>0</v>
      </c>
      <c r="P7">
        <v>1</v>
      </c>
      <c r="Q7">
        <f t="shared" ref="Q7:Q25" si="0">SUM(C7:P7)</f>
        <v>6</v>
      </c>
      <c r="R7" s="73">
        <v>1</v>
      </c>
      <c r="S7" s="73">
        <v>0</v>
      </c>
      <c r="T7">
        <v>35</v>
      </c>
      <c r="U7">
        <v>164</v>
      </c>
    </row>
    <row r="8" spans="1:21" x14ac:dyDescent="0.2">
      <c r="B8" s="9">
        <v>2002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2</v>
      </c>
      <c r="K8">
        <v>0</v>
      </c>
      <c r="L8">
        <v>2</v>
      </c>
      <c r="M8">
        <v>0</v>
      </c>
      <c r="N8">
        <v>0</v>
      </c>
      <c r="O8">
        <v>0</v>
      </c>
      <c r="P8">
        <v>1</v>
      </c>
      <c r="Q8">
        <f t="shared" si="0"/>
        <v>6</v>
      </c>
      <c r="R8" s="73">
        <v>1</v>
      </c>
      <c r="S8" s="73">
        <v>0</v>
      </c>
      <c r="T8">
        <v>33</v>
      </c>
      <c r="U8">
        <v>162</v>
      </c>
    </row>
    <row r="9" spans="1:21" x14ac:dyDescent="0.2">
      <c r="B9" s="9">
        <v>2003</v>
      </c>
      <c r="C9">
        <v>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2</v>
      </c>
      <c r="K9">
        <v>0</v>
      </c>
      <c r="L9">
        <v>2</v>
      </c>
      <c r="M9">
        <v>0</v>
      </c>
      <c r="N9">
        <v>0</v>
      </c>
      <c r="O9">
        <v>0</v>
      </c>
      <c r="P9">
        <v>1</v>
      </c>
      <c r="Q9">
        <f t="shared" si="0"/>
        <v>6</v>
      </c>
      <c r="R9" s="73">
        <v>1</v>
      </c>
      <c r="S9" s="73">
        <v>0</v>
      </c>
      <c r="T9">
        <v>35</v>
      </c>
      <c r="U9">
        <v>167</v>
      </c>
    </row>
    <row r="10" spans="1:21" x14ac:dyDescent="0.2">
      <c r="B10" s="9">
        <v>2004</v>
      </c>
      <c r="C10">
        <v>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2</v>
      </c>
      <c r="K10">
        <v>0</v>
      </c>
      <c r="L10">
        <v>1</v>
      </c>
      <c r="M10">
        <v>0</v>
      </c>
      <c r="N10">
        <v>0</v>
      </c>
      <c r="O10">
        <v>0</v>
      </c>
      <c r="P10">
        <v>1</v>
      </c>
      <c r="Q10">
        <f t="shared" si="0"/>
        <v>5</v>
      </c>
      <c r="R10" s="73">
        <v>1</v>
      </c>
      <c r="S10" s="73">
        <v>0</v>
      </c>
      <c r="T10">
        <v>33</v>
      </c>
      <c r="U10">
        <v>162</v>
      </c>
    </row>
    <row r="11" spans="1:21" x14ac:dyDescent="0.2">
      <c r="B11" s="9">
        <v>2005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2</v>
      </c>
      <c r="K11">
        <v>0</v>
      </c>
      <c r="L11">
        <v>1</v>
      </c>
      <c r="M11">
        <v>0</v>
      </c>
      <c r="N11">
        <v>0</v>
      </c>
      <c r="O11">
        <v>0</v>
      </c>
      <c r="P11">
        <v>1</v>
      </c>
      <c r="Q11">
        <f t="shared" si="0"/>
        <v>5</v>
      </c>
      <c r="R11" s="73">
        <v>1</v>
      </c>
      <c r="S11" s="73">
        <v>0</v>
      </c>
      <c r="T11">
        <v>33</v>
      </c>
      <c r="U11">
        <v>162</v>
      </c>
    </row>
    <row r="12" spans="1:21" x14ac:dyDescent="0.2">
      <c r="B12" s="9">
        <v>2006</v>
      </c>
      <c r="C12">
        <v>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2</v>
      </c>
      <c r="K12">
        <v>0</v>
      </c>
      <c r="L12">
        <v>1</v>
      </c>
      <c r="M12">
        <v>0</v>
      </c>
      <c r="N12">
        <v>0</v>
      </c>
      <c r="O12">
        <v>0</v>
      </c>
      <c r="P12">
        <v>1</v>
      </c>
      <c r="Q12">
        <f t="shared" si="0"/>
        <v>5</v>
      </c>
      <c r="R12" s="73">
        <v>1</v>
      </c>
      <c r="S12" s="73">
        <v>0</v>
      </c>
      <c r="T12">
        <v>32</v>
      </c>
      <c r="U12">
        <v>158</v>
      </c>
    </row>
    <row r="13" spans="1:21" x14ac:dyDescent="0.2">
      <c r="B13" s="9">
        <v>2007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1</v>
      </c>
      <c r="K13">
        <v>0</v>
      </c>
      <c r="L13">
        <v>1</v>
      </c>
      <c r="M13">
        <v>0</v>
      </c>
      <c r="N13">
        <v>0</v>
      </c>
      <c r="O13">
        <v>0</v>
      </c>
      <c r="P13">
        <v>1</v>
      </c>
      <c r="Q13">
        <f t="shared" si="0"/>
        <v>4</v>
      </c>
      <c r="R13" s="73">
        <v>1</v>
      </c>
      <c r="S13" s="73">
        <v>0</v>
      </c>
      <c r="T13">
        <v>30</v>
      </c>
      <c r="U13">
        <v>161</v>
      </c>
    </row>
    <row r="14" spans="1:21" x14ac:dyDescent="0.2">
      <c r="B14" s="9">
        <v>2008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>
        <v>1</v>
      </c>
      <c r="M14">
        <v>0</v>
      </c>
      <c r="N14">
        <v>0</v>
      </c>
      <c r="O14">
        <v>0</v>
      </c>
      <c r="P14">
        <v>1</v>
      </c>
      <c r="Q14">
        <f t="shared" si="0"/>
        <v>4</v>
      </c>
      <c r="R14" s="73">
        <v>1</v>
      </c>
      <c r="S14" s="73">
        <v>0</v>
      </c>
      <c r="T14">
        <v>31</v>
      </c>
      <c r="U14">
        <v>163</v>
      </c>
    </row>
    <row r="15" spans="1:21" x14ac:dyDescent="0.2">
      <c r="B15" s="9">
        <v>2009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1</v>
      </c>
      <c r="K15">
        <v>0</v>
      </c>
      <c r="L15">
        <v>1</v>
      </c>
      <c r="M15">
        <v>0</v>
      </c>
      <c r="N15">
        <v>0</v>
      </c>
      <c r="O15">
        <v>0</v>
      </c>
      <c r="P15">
        <v>1</v>
      </c>
      <c r="Q15">
        <f t="shared" si="0"/>
        <v>4</v>
      </c>
      <c r="R15" s="73">
        <v>1</v>
      </c>
      <c r="S15" s="73">
        <v>0</v>
      </c>
      <c r="T15">
        <v>30</v>
      </c>
      <c r="U15">
        <v>162</v>
      </c>
    </row>
    <row r="16" spans="1:21" x14ac:dyDescent="0.2">
      <c r="B16" s="9">
        <v>2010</v>
      </c>
      <c r="C16">
        <v>1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>
        <v>1</v>
      </c>
      <c r="M16">
        <v>0</v>
      </c>
      <c r="N16">
        <v>0</v>
      </c>
      <c r="O16">
        <v>0</v>
      </c>
      <c r="P16">
        <v>1</v>
      </c>
      <c r="Q16">
        <f t="shared" si="0"/>
        <v>4</v>
      </c>
      <c r="R16">
        <v>1</v>
      </c>
      <c r="S16">
        <v>0</v>
      </c>
      <c r="T16">
        <v>30</v>
      </c>
      <c r="U16">
        <v>163</v>
      </c>
    </row>
    <row r="17" spans="2:21" x14ac:dyDescent="0.2">
      <c r="B17" s="9">
        <v>2011</v>
      </c>
      <c r="C17">
        <v>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</v>
      </c>
      <c r="K17">
        <v>0</v>
      </c>
      <c r="L17">
        <v>1</v>
      </c>
      <c r="M17">
        <v>0</v>
      </c>
      <c r="N17">
        <v>0</v>
      </c>
      <c r="O17">
        <v>0</v>
      </c>
      <c r="P17">
        <v>1</v>
      </c>
      <c r="Q17">
        <f t="shared" si="0"/>
        <v>4</v>
      </c>
      <c r="R17">
        <v>1</v>
      </c>
      <c r="S17">
        <v>0</v>
      </c>
      <c r="T17">
        <v>32</v>
      </c>
      <c r="U17">
        <v>176</v>
      </c>
    </row>
    <row r="18" spans="2:21" x14ac:dyDescent="0.2">
      <c r="B18" s="9">
        <v>2012</v>
      </c>
      <c r="C18">
        <v>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>
        <v>1</v>
      </c>
      <c r="M18">
        <v>1</v>
      </c>
      <c r="N18">
        <v>0</v>
      </c>
      <c r="O18">
        <v>0</v>
      </c>
      <c r="P18">
        <v>1</v>
      </c>
      <c r="Q18">
        <f t="shared" si="0"/>
        <v>5</v>
      </c>
      <c r="R18">
        <v>1</v>
      </c>
      <c r="S18">
        <v>0</v>
      </c>
      <c r="T18">
        <v>34</v>
      </c>
      <c r="U18">
        <v>171</v>
      </c>
    </row>
    <row r="19" spans="2:21" x14ac:dyDescent="0.2">
      <c r="B19" s="9">
        <v>2013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1</v>
      </c>
      <c r="K19">
        <v>0</v>
      </c>
      <c r="L19">
        <v>1</v>
      </c>
      <c r="M19">
        <v>0</v>
      </c>
      <c r="N19">
        <v>0</v>
      </c>
      <c r="O19">
        <v>0</v>
      </c>
      <c r="P19">
        <v>1</v>
      </c>
      <c r="Q19">
        <f t="shared" si="0"/>
        <v>4</v>
      </c>
      <c r="R19">
        <v>1</v>
      </c>
      <c r="S19">
        <v>0</v>
      </c>
      <c r="T19">
        <v>33</v>
      </c>
      <c r="U19">
        <v>172</v>
      </c>
    </row>
    <row r="20" spans="2:21" x14ac:dyDescent="0.2">
      <c r="B20" s="9">
        <v>2014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1</v>
      </c>
      <c r="K20">
        <v>1</v>
      </c>
      <c r="L20">
        <v>1</v>
      </c>
      <c r="M20">
        <v>1</v>
      </c>
      <c r="N20">
        <v>0</v>
      </c>
      <c r="O20">
        <v>0</v>
      </c>
      <c r="P20">
        <v>1</v>
      </c>
      <c r="Q20">
        <f t="shared" si="0"/>
        <v>6</v>
      </c>
      <c r="R20">
        <v>1</v>
      </c>
      <c r="S20">
        <v>0</v>
      </c>
      <c r="T20">
        <v>35</v>
      </c>
      <c r="U20">
        <v>144</v>
      </c>
    </row>
    <row r="21" spans="2:21" x14ac:dyDescent="0.2">
      <c r="B21" s="9">
        <v>2015</v>
      </c>
      <c r="C21">
        <v>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</v>
      </c>
      <c r="K21">
        <v>1</v>
      </c>
      <c r="L21">
        <v>2</v>
      </c>
      <c r="M21">
        <v>1</v>
      </c>
      <c r="N21">
        <v>0</v>
      </c>
      <c r="O21">
        <v>0</v>
      </c>
      <c r="P21">
        <v>1</v>
      </c>
      <c r="Q21">
        <f t="shared" si="0"/>
        <v>7</v>
      </c>
      <c r="R21">
        <v>1</v>
      </c>
      <c r="S21">
        <v>0</v>
      </c>
      <c r="T21">
        <v>36</v>
      </c>
      <c r="U21">
        <v>141</v>
      </c>
    </row>
    <row r="22" spans="2:21" x14ac:dyDescent="0.2">
      <c r="B22" s="9">
        <v>2016</v>
      </c>
      <c r="C22">
        <v>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1</v>
      </c>
      <c r="K22">
        <v>1</v>
      </c>
      <c r="L22">
        <v>2</v>
      </c>
      <c r="M22">
        <v>1</v>
      </c>
      <c r="N22">
        <v>0</v>
      </c>
      <c r="O22">
        <v>0</v>
      </c>
      <c r="P22">
        <v>1</v>
      </c>
      <c r="Q22">
        <f t="shared" si="0"/>
        <v>7</v>
      </c>
      <c r="R22">
        <v>1</v>
      </c>
      <c r="S22">
        <v>0</v>
      </c>
      <c r="T22">
        <v>36</v>
      </c>
      <c r="U22">
        <v>124</v>
      </c>
    </row>
    <row r="23" spans="2:21" x14ac:dyDescent="0.2">
      <c r="B23" s="9">
        <v>2017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1</v>
      </c>
      <c r="K23">
        <v>1</v>
      </c>
      <c r="L23">
        <v>2</v>
      </c>
      <c r="M23">
        <v>1</v>
      </c>
      <c r="N23">
        <v>0</v>
      </c>
      <c r="O23">
        <v>0</v>
      </c>
      <c r="P23">
        <v>1</v>
      </c>
      <c r="Q23">
        <f t="shared" si="0"/>
        <v>7</v>
      </c>
      <c r="R23">
        <v>0</v>
      </c>
      <c r="S23">
        <v>0</v>
      </c>
      <c r="T23">
        <v>35</v>
      </c>
      <c r="U23">
        <v>123</v>
      </c>
    </row>
    <row r="24" spans="2:21" x14ac:dyDescent="0.2">
      <c r="B24" s="9">
        <v>2018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1</v>
      </c>
      <c r="K24">
        <v>1</v>
      </c>
      <c r="L24">
        <v>1</v>
      </c>
      <c r="M24">
        <v>0</v>
      </c>
      <c r="N24">
        <v>1</v>
      </c>
      <c r="O24">
        <v>0</v>
      </c>
      <c r="P24">
        <v>1</v>
      </c>
      <c r="Q24">
        <f t="shared" si="0"/>
        <v>5</v>
      </c>
      <c r="R24">
        <v>0</v>
      </c>
      <c r="S24">
        <v>0</v>
      </c>
      <c r="T24">
        <v>29</v>
      </c>
      <c r="U24">
        <v>107</v>
      </c>
    </row>
    <row r="25" spans="2:21" x14ac:dyDescent="0.2">
      <c r="B25" s="9">
        <v>2019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1</v>
      </c>
      <c r="K25">
        <v>1</v>
      </c>
      <c r="L25">
        <v>1</v>
      </c>
      <c r="M25">
        <v>0</v>
      </c>
      <c r="N25">
        <v>1</v>
      </c>
      <c r="O25">
        <v>0</v>
      </c>
      <c r="P25">
        <v>1</v>
      </c>
      <c r="Q25">
        <f t="shared" si="0"/>
        <v>5</v>
      </c>
      <c r="R25">
        <v>0</v>
      </c>
      <c r="S25">
        <v>0</v>
      </c>
      <c r="T25">
        <v>31</v>
      </c>
      <c r="U25">
        <v>109</v>
      </c>
    </row>
  </sheetData>
  <phoneticPr fontId="8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7" sqref="C27"/>
    </sheetView>
  </sheetViews>
  <sheetFormatPr baseColWidth="10" defaultColWidth="11.42578125" defaultRowHeight="12.75" x14ac:dyDescent="0.2"/>
  <cols>
    <col min="1" max="1" width="28.140625" customWidth="1"/>
    <col min="3" max="3" width="15.5703125" customWidth="1"/>
    <col min="4" max="4" width="13" customWidth="1"/>
    <col min="5" max="5" width="13.5703125" customWidth="1"/>
    <col min="6" max="6" width="12.85546875" customWidth="1"/>
    <col min="7" max="8" width="13.42578125" customWidth="1"/>
    <col min="9" max="9" width="19.42578125" customWidth="1"/>
    <col min="10" max="10" width="20.7109375" customWidth="1"/>
    <col min="12" max="12" width="13.140625" customWidth="1"/>
    <col min="13" max="13" width="14.140625" customWidth="1"/>
    <col min="15" max="15" width="12.28515625" customWidth="1"/>
    <col min="16" max="16" width="13.7109375" customWidth="1"/>
    <col min="19" max="19" width="13.42578125" customWidth="1"/>
    <col min="22" max="22" width="13.140625" customWidth="1"/>
    <col min="25" max="25" width="13.85546875" customWidth="1"/>
    <col min="26" max="26" width="15.42578125" customWidth="1"/>
  </cols>
  <sheetData>
    <row r="1" spans="1:29" x14ac:dyDescent="0.2">
      <c r="A1" t="s">
        <v>43</v>
      </c>
    </row>
    <row r="2" spans="1:29" x14ac:dyDescent="0.2">
      <c r="A2" t="s">
        <v>44</v>
      </c>
    </row>
    <row r="3" spans="1:29" ht="38.25" x14ac:dyDescent="0.2">
      <c r="A3" s="39" t="s">
        <v>45</v>
      </c>
    </row>
    <row r="4" spans="1:29" x14ac:dyDescent="0.2">
      <c r="C4" s="100" t="s">
        <v>46</v>
      </c>
      <c r="D4" s="100"/>
      <c r="E4" s="101"/>
      <c r="F4" s="97" t="s">
        <v>47</v>
      </c>
      <c r="G4" s="102"/>
      <c r="H4" s="99"/>
      <c r="I4" s="97" t="s">
        <v>48</v>
      </c>
      <c r="J4" s="98"/>
      <c r="K4" s="99"/>
      <c r="L4" s="97" t="s">
        <v>49</v>
      </c>
      <c r="M4" s="98"/>
      <c r="N4" s="99"/>
      <c r="O4" s="97" t="s">
        <v>50</v>
      </c>
      <c r="P4" s="98"/>
      <c r="Q4" s="99"/>
      <c r="R4" s="97" t="s">
        <v>51</v>
      </c>
      <c r="S4" s="98"/>
      <c r="T4" s="99"/>
      <c r="U4" s="97" t="s">
        <v>52</v>
      </c>
      <c r="V4" s="98"/>
      <c r="W4" s="99"/>
      <c r="X4" s="42" t="s">
        <v>53</v>
      </c>
      <c r="Y4" s="42"/>
      <c r="Z4" s="45"/>
    </row>
    <row r="5" spans="1:29" x14ac:dyDescent="0.2">
      <c r="C5" s="41" t="s">
        <v>54</v>
      </c>
      <c r="D5" s="41" t="s">
        <v>55</v>
      </c>
      <c r="E5" s="44" t="s">
        <v>56</v>
      </c>
      <c r="F5" s="43" t="s">
        <v>54</v>
      </c>
      <c r="G5" s="41" t="s">
        <v>55</v>
      </c>
      <c r="H5" s="44" t="s">
        <v>56</v>
      </c>
      <c r="I5" s="41" t="s">
        <v>54</v>
      </c>
      <c r="J5" s="41" t="s">
        <v>55</v>
      </c>
      <c r="K5" s="44" t="s">
        <v>56</v>
      </c>
      <c r="L5" s="41" t="s">
        <v>54</v>
      </c>
      <c r="M5" s="41" t="s">
        <v>55</v>
      </c>
      <c r="N5" s="44" t="s">
        <v>56</v>
      </c>
      <c r="O5" s="41" t="s">
        <v>54</v>
      </c>
      <c r="P5" s="41" t="s">
        <v>55</v>
      </c>
      <c r="Q5" s="44" t="s">
        <v>56</v>
      </c>
      <c r="R5" s="41" t="s">
        <v>54</v>
      </c>
      <c r="S5" s="41" t="s">
        <v>55</v>
      </c>
      <c r="T5" s="44" t="s">
        <v>56</v>
      </c>
      <c r="U5" s="41" t="s">
        <v>54</v>
      </c>
      <c r="V5" s="41" t="s">
        <v>55</v>
      </c>
      <c r="W5" s="44" t="s">
        <v>56</v>
      </c>
      <c r="X5" s="41" t="s">
        <v>54</v>
      </c>
      <c r="Y5" s="41" t="s">
        <v>55</v>
      </c>
      <c r="Z5" s="44" t="s">
        <v>56</v>
      </c>
    </row>
    <row r="6" spans="1:29" x14ac:dyDescent="0.2">
      <c r="B6">
        <v>2006</v>
      </c>
      <c r="C6" s="50">
        <v>46</v>
      </c>
      <c r="D6" s="50">
        <v>11</v>
      </c>
      <c r="E6" s="51">
        <v>60</v>
      </c>
      <c r="F6" s="52">
        <v>21065</v>
      </c>
      <c r="G6" s="24">
        <v>5450</v>
      </c>
      <c r="H6" s="51">
        <v>7454</v>
      </c>
      <c r="I6" s="24">
        <v>8</v>
      </c>
      <c r="J6" s="24">
        <v>2</v>
      </c>
      <c r="K6" s="51">
        <v>17</v>
      </c>
      <c r="L6" s="24">
        <v>2640</v>
      </c>
      <c r="M6" s="24">
        <v>1900</v>
      </c>
      <c r="N6" s="51">
        <v>3152</v>
      </c>
      <c r="O6" s="24">
        <v>18</v>
      </c>
      <c r="P6" s="24">
        <v>9</v>
      </c>
      <c r="Q6" s="51">
        <v>35</v>
      </c>
      <c r="R6" s="24">
        <v>8750</v>
      </c>
      <c r="S6" s="24">
        <v>3550</v>
      </c>
      <c r="T6" s="51">
        <v>3343</v>
      </c>
      <c r="U6" s="24">
        <v>20</v>
      </c>
      <c r="V6" s="24">
        <v>0</v>
      </c>
      <c r="W6" s="51">
        <v>8</v>
      </c>
      <c r="X6" s="24">
        <v>9675</v>
      </c>
      <c r="Y6" s="24">
        <v>0</v>
      </c>
      <c r="Z6" s="51">
        <v>959</v>
      </c>
      <c r="AA6" s="1"/>
      <c r="AB6" s="1"/>
      <c r="AC6" s="1"/>
    </row>
    <row r="7" spans="1:29" x14ac:dyDescent="0.2">
      <c r="B7">
        <v>2007</v>
      </c>
      <c r="C7" s="50">
        <v>38</v>
      </c>
      <c r="D7" s="50">
        <v>38</v>
      </c>
      <c r="E7" s="51">
        <v>47</v>
      </c>
      <c r="F7" s="52">
        <v>15898</v>
      </c>
      <c r="G7" s="24">
        <v>9345</v>
      </c>
      <c r="H7" s="51">
        <v>7914</v>
      </c>
      <c r="I7" s="24">
        <v>10</v>
      </c>
      <c r="J7" s="24">
        <v>6</v>
      </c>
      <c r="K7" s="51">
        <v>11</v>
      </c>
      <c r="L7" s="24">
        <v>3440</v>
      </c>
      <c r="M7" s="24">
        <v>823</v>
      </c>
      <c r="N7" s="51">
        <v>1798</v>
      </c>
      <c r="O7" s="24">
        <v>15</v>
      </c>
      <c r="P7" s="24">
        <v>21</v>
      </c>
      <c r="Q7" s="51">
        <v>23</v>
      </c>
      <c r="R7" s="24">
        <v>8448</v>
      </c>
      <c r="S7" s="24">
        <v>6540</v>
      </c>
      <c r="T7" s="51">
        <v>3019</v>
      </c>
      <c r="U7" s="24">
        <v>13</v>
      </c>
      <c r="V7" s="24">
        <v>11</v>
      </c>
      <c r="W7" s="51">
        <v>13</v>
      </c>
      <c r="X7" s="24">
        <v>4010</v>
      </c>
      <c r="Y7" s="24">
        <v>1982</v>
      </c>
      <c r="Z7" s="51">
        <v>3097</v>
      </c>
      <c r="AA7" s="1"/>
      <c r="AB7" s="1"/>
      <c r="AC7" s="1"/>
    </row>
    <row r="8" spans="1:29" x14ac:dyDescent="0.2">
      <c r="B8">
        <v>2008</v>
      </c>
      <c r="C8" s="50">
        <v>48</v>
      </c>
      <c r="D8" s="50">
        <v>29</v>
      </c>
      <c r="E8" s="51">
        <v>55</v>
      </c>
      <c r="F8" s="52">
        <v>21259</v>
      </c>
      <c r="G8" s="24">
        <v>5274</v>
      </c>
      <c r="H8" s="51">
        <v>9810</v>
      </c>
      <c r="I8" s="24">
        <v>6</v>
      </c>
      <c r="J8" s="24">
        <v>4</v>
      </c>
      <c r="K8" s="51">
        <v>25</v>
      </c>
      <c r="L8" s="24">
        <v>1800</v>
      </c>
      <c r="M8" s="24">
        <v>441</v>
      </c>
      <c r="N8" s="51">
        <v>5367</v>
      </c>
      <c r="O8" s="24">
        <v>24</v>
      </c>
      <c r="P8" s="24">
        <v>22</v>
      </c>
      <c r="Q8" s="51">
        <v>17</v>
      </c>
      <c r="R8" s="24">
        <v>9659</v>
      </c>
      <c r="S8" s="24">
        <v>4353</v>
      </c>
      <c r="T8" s="51">
        <v>2770</v>
      </c>
      <c r="U8" s="24">
        <v>18</v>
      </c>
      <c r="V8" s="24">
        <v>2</v>
      </c>
      <c r="W8" s="51">
        <v>14</v>
      </c>
      <c r="X8" s="24">
        <v>10800</v>
      </c>
      <c r="Y8" s="24">
        <v>480</v>
      </c>
      <c r="Z8" s="51">
        <v>1673</v>
      </c>
      <c r="AA8" s="1"/>
      <c r="AB8" s="1"/>
      <c r="AC8" s="1"/>
    </row>
    <row r="9" spans="1:29" x14ac:dyDescent="0.2">
      <c r="B9">
        <v>2009</v>
      </c>
      <c r="C9" s="24">
        <v>48</v>
      </c>
      <c r="D9" s="24">
        <v>11</v>
      </c>
      <c r="E9" s="51">
        <v>76</v>
      </c>
      <c r="F9" s="52">
        <v>23925</v>
      </c>
      <c r="G9" s="24">
        <v>9351</v>
      </c>
      <c r="H9" s="51">
        <v>17584</v>
      </c>
      <c r="I9" s="24">
        <v>13</v>
      </c>
      <c r="J9" s="24">
        <v>3</v>
      </c>
      <c r="K9" s="51">
        <v>33</v>
      </c>
      <c r="L9" s="24">
        <v>3440</v>
      </c>
      <c r="M9" s="24">
        <v>305</v>
      </c>
      <c r="N9" s="51">
        <v>9580</v>
      </c>
      <c r="O9" s="24">
        <v>16</v>
      </c>
      <c r="P9" s="24">
        <v>4</v>
      </c>
      <c r="Q9" s="51">
        <v>30</v>
      </c>
      <c r="R9" s="24">
        <v>8425</v>
      </c>
      <c r="S9" s="24">
        <v>1220</v>
      </c>
      <c r="T9" s="51">
        <v>6144</v>
      </c>
      <c r="U9" s="24">
        <v>19</v>
      </c>
      <c r="V9" s="24">
        <v>4</v>
      </c>
      <c r="W9" s="51">
        <v>13</v>
      </c>
      <c r="X9" s="24">
        <v>12060</v>
      </c>
      <c r="Y9" s="24">
        <v>7826</v>
      </c>
      <c r="Z9" s="51">
        <v>186</v>
      </c>
      <c r="AA9" s="1"/>
      <c r="AB9" s="1"/>
      <c r="AC9" s="1"/>
    </row>
    <row r="10" spans="1:29" x14ac:dyDescent="0.2">
      <c r="B10">
        <v>2010</v>
      </c>
      <c r="C10" s="1">
        <v>52</v>
      </c>
      <c r="D10" s="1">
        <v>16</v>
      </c>
      <c r="E10" s="1">
        <v>72</v>
      </c>
      <c r="F10" s="1">
        <v>25415</v>
      </c>
      <c r="G10" s="1">
        <v>4579</v>
      </c>
      <c r="H10" s="1">
        <v>13481</v>
      </c>
      <c r="I10" s="1">
        <v>6</v>
      </c>
      <c r="J10" s="1">
        <v>4</v>
      </c>
      <c r="K10" s="1">
        <v>23</v>
      </c>
      <c r="L10" s="1">
        <v>1070</v>
      </c>
      <c r="M10" s="1">
        <v>2580</v>
      </c>
      <c r="N10" s="1">
        <v>3572</v>
      </c>
      <c r="O10" s="1">
        <v>27</v>
      </c>
      <c r="P10" s="1">
        <v>10</v>
      </c>
      <c r="Q10" s="1">
        <v>27</v>
      </c>
      <c r="R10" s="1">
        <v>13558</v>
      </c>
      <c r="S10" s="1">
        <v>1668</v>
      </c>
      <c r="T10" s="1">
        <v>6170</v>
      </c>
      <c r="U10" s="1">
        <v>19</v>
      </c>
      <c r="V10" s="1">
        <v>2</v>
      </c>
      <c r="W10" s="1">
        <v>22</v>
      </c>
      <c r="X10" s="1">
        <v>10787</v>
      </c>
      <c r="Y10" s="1">
        <v>331</v>
      </c>
      <c r="Z10" s="1">
        <v>3739</v>
      </c>
      <c r="AA10" s="1"/>
      <c r="AB10" s="1"/>
      <c r="AC10" s="1"/>
    </row>
    <row r="11" spans="1:29" x14ac:dyDescent="0.2">
      <c r="C11" s="1"/>
    </row>
    <row r="12" spans="1:29" x14ac:dyDescent="0.2">
      <c r="B12">
        <v>2018</v>
      </c>
      <c r="C12">
        <v>175</v>
      </c>
      <c r="D12">
        <v>14</v>
      </c>
      <c r="E12">
        <v>68</v>
      </c>
      <c r="F12" s="1">
        <v>122282</v>
      </c>
      <c r="G12" s="1">
        <v>7238</v>
      </c>
      <c r="H12" s="1">
        <v>9589</v>
      </c>
      <c r="I12" s="1">
        <v>24</v>
      </c>
      <c r="J12" s="1">
        <v>2</v>
      </c>
      <c r="K12" s="1">
        <v>21</v>
      </c>
      <c r="L12" s="1">
        <v>61865</v>
      </c>
      <c r="M12" s="1">
        <v>500</v>
      </c>
      <c r="N12" s="1">
        <v>3110</v>
      </c>
      <c r="O12" s="1">
        <v>75</v>
      </c>
      <c r="P12" s="1">
        <v>2</v>
      </c>
      <c r="Q12" s="1">
        <v>8</v>
      </c>
      <c r="R12" s="1">
        <v>24205</v>
      </c>
      <c r="S12" s="1">
        <v>4190</v>
      </c>
      <c r="T12" s="1">
        <v>830</v>
      </c>
      <c r="U12" s="1">
        <v>76</v>
      </c>
      <c r="V12" s="1">
        <v>10</v>
      </c>
      <c r="W12" s="1">
        <v>39</v>
      </c>
      <c r="X12" s="1">
        <v>36212</v>
      </c>
      <c r="Y12" s="1">
        <v>2548</v>
      </c>
      <c r="Z12" s="1">
        <v>5649</v>
      </c>
    </row>
    <row r="14" spans="1:29" ht="51" x14ac:dyDescent="0.2">
      <c r="B14" s="40" t="s">
        <v>13</v>
      </c>
      <c r="C14" s="47" t="s">
        <v>46</v>
      </c>
      <c r="D14" s="48" t="s">
        <v>47</v>
      </c>
      <c r="E14" s="48" t="s">
        <v>48</v>
      </c>
      <c r="F14" s="48" t="s">
        <v>49</v>
      </c>
      <c r="G14" s="48" t="s">
        <v>50</v>
      </c>
      <c r="H14" s="48" t="s">
        <v>51</v>
      </c>
      <c r="I14" s="49" t="s">
        <v>52</v>
      </c>
      <c r="J14" s="49" t="s">
        <v>53</v>
      </c>
      <c r="K14" s="96"/>
      <c r="M14" s="46"/>
      <c r="N14" s="96"/>
      <c r="P14" s="46"/>
      <c r="Q14" s="96"/>
      <c r="S14" s="46"/>
      <c r="T14" s="96"/>
      <c r="V14" s="46"/>
      <c r="W14" s="96"/>
      <c r="Y14" s="96"/>
      <c r="Z14" s="96"/>
    </row>
    <row r="15" spans="1:29" x14ac:dyDescent="0.2">
      <c r="B15">
        <v>2006</v>
      </c>
      <c r="C15" s="1">
        <v>117</v>
      </c>
      <c r="D15" s="1">
        <v>33969</v>
      </c>
      <c r="E15" s="1">
        <v>27</v>
      </c>
      <c r="F15" s="1">
        <v>7692</v>
      </c>
      <c r="G15" s="1">
        <v>62</v>
      </c>
      <c r="H15" s="1">
        <v>15643</v>
      </c>
      <c r="I15" s="1">
        <v>28</v>
      </c>
      <c r="J15" s="1">
        <v>10634</v>
      </c>
    </row>
    <row r="16" spans="1:29" x14ac:dyDescent="0.2">
      <c r="B16">
        <v>2007</v>
      </c>
      <c r="C16" s="1">
        <v>123</v>
      </c>
      <c r="D16" s="1">
        <v>33157</v>
      </c>
      <c r="E16" s="1">
        <v>27</v>
      </c>
      <c r="F16" s="1">
        <v>6061</v>
      </c>
      <c r="G16" s="1">
        <v>59</v>
      </c>
      <c r="H16" s="1">
        <v>18007</v>
      </c>
      <c r="I16" s="1">
        <v>37</v>
      </c>
      <c r="J16" s="1">
        <v>9089</v>
      </c>
    </row>
    <row r="17" spans="2:10" x14ac:dyDescent="0.2">
      <c r="B17">
        <v>2008</v>
      </c>
      <c r="C17" s="1">
        <v>132</v>
      </c>
      <c r="D17" s="1">
        <v>36343</v>
      </c>
      <c r="E17" s="1">
        <v>35</v>
      </c>
      <c r="F17" s="1">
        <v>7608</v>
      </c>
      <c r="G17" s="1">
        <v>63</v>
      </c>
      <c r="H17" s="1">
        <v>15782</v>
      </c>
      <c r="I17" s="1">
        <v>34</v>
      </c>
      <c r="J17" s="1">
        <v>12953</v>
      </c>
    </row>
    <row r="18" spans="2:10" x14ac:dyDescent="0.2">
      <c r="B18">
        <v>2009</v>
      </c>
      <c r="C18" s="1">
        <v>135</v>
      </c>
      <c r="D18" s="1">
        <v>50860</v>
      </c>
      <c r="E18" s="1">
        <v>49</v>
      </c>
      <c r="F18" s="1">
        <v>13325</v>
      </c>
      <c r="G18" s="1">
        <v>50</v>
      </c>
      <c r="H18" s="1">
        <v>15789</v>
      </c>
      <c r="I18" s="1">
        <v>36</v>
      </c>
      <c r="J18" s="1">
        <v>21746</v>
      </c>
    </row>
    <row r="19" spans="2:10" x14ac:dyDescent="0.2">
      <c r="B19">
        <v>2010</v>
      </c>
      <c r="C19" s="1">
        <v>140</v>
      </c>
      <c r="D19" s="1">
        <v>43475</v>
      </c>
      <c r="E19" s="1">
        <v>33</v>
      </c>
      <c r="F19" s="1">
        <v>7222</v>
      </c>
      <c r="G19" s="1">
        <v>64</v>
      </c>
      <c r="H19" s="1">
        <v>21396</v>
      </c>
      <c r="I19" s="1">
        <v>43</v>
      </c>
      <c r="J19" s="1">
        <v>14857</v>
      </c>
    </row>
    <row r="20" spans="2:10" x14ac:dyDescent="0.2">
      <c r="B20">
        <v>2011</v>
      </c>
      <c r="C20" s="1">
        <v>108</v>
      </c>
      <c r="D20" s="1">
        <v>38088</v>
      </c>
      <c r="E20" s="1"/>
      <c r="F20" s="1"/>
      <c r="G20" s="1"/>
      <c r="H20" s="1"/>
      <c r="I20" s="1"/>
      <c r="J20" s="1"/>
    </row>
    <row r="21" spans="2:10" x14ac:dyDescent="0.2">
      <c r="B21">
        <v>2012</v>
      </c>
      <c r="C21" s="1">
        <v>140</v>
      </c>
      <c r="D21" s="1">
        <v>37127</v>
      </c>
    </row>
    <row r="23" spans="2:10" x14ac:dyDescent="0.2">
      <c r="B23">
        <v>2014</v>
      </c>
      <c r="C23" s="1">
        <v>127</v>
      </c>
      <c r="D23" s="1">
        <v>49991</v>
      </c>
    </row>
    <row r="24" spans="2:10" s="34" customFormat="1" x14ac:dyDescent="0.2">
      <c r="B24" s="73">
        <v>2015</v>
      </c>
      <c r="C24" s="75">
        <v>126</v>
      </c>
      <c r="D24" s="75">
        <v>35815</v>
      </c>
      <c r="E24" s="73"/>
      <c r="F24" s="73"/>
      <c r="G24" s="73"/>
      <c r="H24" s="73"/>
      <c r="I24" s="73"/>
      <c r="J24" s="73"/>
    </row>
    <row r="25" spans="2:10" s="34" customFormat="1" x14ac:dyDescent="0.2">
      <c r="B25" s="73">
        <v>2016</v>
      </c>
      <c r="C25" s="75">
        <v>120</v>
      </c>
      <c r="D25" s="75">
        <v>66119</v>
      </c>
      <c r="E25" s="73"/>
      <c r="F25" s="73"/>
      <c r="G25" s="73"/>
      <c r="H25" s="73"/>
      <c r="I25" s="73"/>
      <c r="J25" s="73"/>
    </row>
    <row r="26" spans="2:10" x14ac:dyDescent="0.2">
      <c r="B26" s="73">
        <v>2017</v>
      </c>
      <c r="C26" s="75">
        <v>232</v>
      </c>
      <c r="D26" s="75">
        <v>69324</v>
      </c>
    </row>
    <row r="27" spans="2:10" x14ac:dyDescent="0.2">
      <c r="B27" s="73">
        <v>2018</v>
      </c>
      <c r="C27" s="75">
        <v>257</v>
      </c>
      <c r="D27" s="75">
        <v>139109</v>
      </c>
      <c r="E27">
        <v>47</v>
      </c>
      <c r="F27" s="1">
        <v>65475</v>
      </c>
      <c r="G27" s="1">
        <v>85</v>
      </c>
      <c r="H27" s="1">
        <v>29225</v>
      </c>
      <c r="I27" s="1">
        <v>125</v>
      </c>
      <c r="J27" s="1">
        <v>44409</v>
      </c>
    </row>
    <row r="29" spans="2:10" x14ac:dyDescent="0.2">
      <c r="B29" t="s">
        <v>57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honeticPr fontId="8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8" sqref="C18"/>
    </sheetView>
  </sheetViews>
  <sheetFormatPr baseColWidth="10" defaultColWidth="11.42578125" defaultRowHeight="12.75" x14ac:dyDescent="0.2"/>
  <cols>
    <col min="1" max="1" width="34.7109375" customWidth="1"/>
    <col min="3" max="3" width="16.42578125" customWidth="1"/>
    <col min="5" max="5" width="19.28515625" customWidth="1"/>
    <col min="6" max="6" width="17.140625" customWidth="1"/>
    <col min="7" max="7" width="17.28515625" customWidth="1"/>
    <col min="8" max="8" width="13.5703125" customWidth="1"/>
    <col min="9" max="9" width="14.5703125" customWidth="1"/>
  </cols>
  <sheetData>
    <row r="1" spans="1:9" ht="25.5" x14ac:dyDescent="0.2">
      <c r="A1" s="79" t="s">
        <v>58</v>
      </c>
    </row>
    <row r="2" spans="1:9" x14ac:dyDescent="0.2">
      <c r="A2" s="79" t="s">
        <v>59</v>
      </c>
    </row>
    <row r="3" spans="1:9" ht="25.5" x14ac:dyDescent="0.2">
      <c r="A3" s="54" t="s">
        <v>60</v>
      </c>
    </row>
    <row r="4" spans="1:9" ht="57.75" customHeight="1" x14ac:dyDescent="0.2">
      <c r="B4" s="53"/>
      <c r="C4" s="53" t="s">
        <v>61</v>
      </c>
      <c r="D4" s="53" t="s">
        <v>62</v>
      </c>
      <c r="E4" s="53" t="s">
        <v>63</v>
      </c>
      <c r="F4" s="53" t="s">
        <v>64</v>
      </c>
      <c r="G4" s="53" t="s">
        <v>65</v>
      </c>
      <c r="H4" s="53" t="s">
        <v>66</v>
      </c>
      <c r="I4" s="53" t="s">
        <v>67</v>
      </c>
    </row>
    <row r="5" spans="1:9" s="53" customFormat="1" x14ac:dyDescent="0.2">
      <c r="B5">
        <v>2004</v>
      </c>
      <c r="C5" s="1">
        <v>43615</v>
      </c>
      <c r="D5" s="1">
        <v>138</v>
      </c>
      <c r="E5" s="1">
        <v>42000</v>
      </c>
      <c r="F5" s="1">
        <v>14</v>
      </c>
      <c r="G5" s="1">
        <v>884465</v>
      </c>
      <c r="H5" s="1">
        <f t="shared" ref="H5:H17" si="0">D5+F5</f>
        <v>152</v>
      </c>
      <c r="I5" s="1">
        <f>C5+G5</f>
        <v>928080</v>
      </c>
    </row>
    <row r="6" spans="1:9" x14ac:dyDescent="0.2">
      <c r="B6">
        <v>2005</v>
      </c>
      <c r="C6" s="1">
        <v>93375</v>
      </c>
      <c r="D6" s="1">
        <v>157</v>
      </c>
      <c r="E6" s="1">
        <v>65713</v>
      </c>
      <c r="F6" s="1">
        <v>19</v>
      </c>
      <c r="G6" s="1">
        <v>401527</v>
      </c>
      <c r="H6" s="1">
        <f t="shared" si="0"/>
        <v>176</v>
      </c>
      <c r="I6" s="1">
        <f t="shared" ref="I6:I18" si="1">C6+G6</f>
        <v>494902</v>
      </c>
    </row>
    <row r="7" spans="1:9" x14ac:dyDescent="0.2">
      <c r="B7">
        <v>2006</v>
      </c>
      <c r="C7" s="1">
        <v>63089</v>
      </c>
      <c r="D7" s="1">
        <v>160</v>
      </c>
      <c r="E7" s="1">
        <v>40161</v>
      </c>
      <c r="F7" s="1">
        <v>21</v>
      </c>
      <c r="G7" s="1">
        <v>897481</v>
      </c>
      <c r="H7" s="1">
        <f t="shared" si="0"/>
        <v>181</v>
      </c>
      <c r="I7" s="1">
        <f t="shared" si="1"/>
        <v>960570</v>
      </c>
    </row>
    <row r="8" spans="1:9" x14ac:dyDescent="0.2">
      <c r="B8">
        <v>2007</v>
      </c>
      <c r="C8" s="1">
        <v>62979</v>
      </c>
      <c r="D8" s="1">
        <v>161</v>
      </c>
      <c r="E8" s="1">
        <v>59608</v>
      </c>
      <c r="F8" s="1">
        <v>20</v>
      </c>
      <c r="G8" s="1">
        <v>739212</v>
      </c>
      <c r="H8" s="1">
        <f t="shared" si="0"/>
        <v>181</v>
      </c>
      <c r="I8" s="1">
        <f t="shared" si="1"/>
        <v>802191</v>
      </c>
    </row>
    <row r="9" spans="1:9" x14ac:dyDescent="0.2">
      <c r="B9">
        <v>2008</v>
      </c>
      <c r="C9" s="1">
        <v>60825</v>
      </c>
      <c r="D9" s="1">
        <v>140</v>
      </c>
      <c r="E9" s="1">
        <v>61848</v>
      </c>
      <c r="F9" s="1">
        <v>18</v>
      </c>
      <c r="G9" s="1">
        <v>369356</v>
      </c>
      <c r="H9" s="1">
        <f t="shared" si="0"/>
        <v>158</v>
      </c>
      <c r="I9" s="1">
        <f t="shared" si="1"/>
        <v>430181</v>
      </c>
    </row>
    <row r="10" spans="1:9" x14ac:dyDescent="0.2">
      <c r="B10">
        <v>2009</v>
      </c>
      <c r="C10" s="1">
        <v>47263</v>
      </c>
      <c r="D10" s="1">
        <v>106</v>
      </c>
      <c r="E10" s="1">
        <v>37815</v>
      </c>
      <c r="F10" s="1">
        <v>19</v>
      </c>
      <c r="G10" s="1">
        <v>457115</v>
      </c>
      <c r="H10" s="1">
        <f t="shared" si="0"/>
        <v>125</v>
      </c>
      <c r="I10" s="1">
        <f t="shared" si="1"/>
        <v>504378</v>
      </c>
    </row>
    <row r="11" spans="1:9" x14ac:dyDescent="0.2">
      <c r="B11">
        <v>2010</v>
      </c>
      <c r="C11" s="1">
        <v>64183</v>
      </c>
      <c r="D11" s="1">
        <v>74</v>
      </c>
      <c r="E11" s="1">
        <v>22918</v>
      </c>
      <c r="F11" s="1">
        <v>18</v>
      </c>
      <c r="G11" s="1">
        <v>220387</v>
      </c>
      <c r="H11" s="1">
        <f t="shared" si="0"/>
        <v>92</v>
      </c>
      <c r="I11" s="1">
        <f t="shared" si="1"/>
        <v>284570</v>
      </c>
    </row>
    <row r="12" spans="1:9" x14ac:dyDescent="0.2">
      <c r="B12">
        <v>2011</v>
      </c>
      <c r="C12" s="1">
        <v>46387</v>
      </c>
      <c r="D12" s="1">
        <v>74</v>
      </c>
      <c r="E12" s="1">
        <v>24588</v>
      </c>
      <c r="F12" s="1">
        <v>26</v>
      </c>
      <c r="G12" s="1">
        <v>168508</v>
      </c>
      <c r="H12" s="1">
        <f t="shared" si="0"/>
        <v>100</v>
      </c>
      <c r="I12" s="1">
        <f t="shared" si="1"/>
        <v>214895</v>
      </c>
    </row>
    <row r="13" spans="1:9" x14ac:dyDescent="0.2">
      <c r="B13">
        <v>2012</v>
      </c>
      <c r="C13" s="1">
        <v>33260</v>
      </c>
      <c r="D13" s="1">
        <v>51</v>
      </c>
      <c r="E13" s="1">
        <v>20500</v>
      </c>
      <c r="F13" s="1">
        <v>19</v>
      </c>
      <c r="G13" s="1">
        <v>197239</v>
      </c>
      <c r="H13" s="1">
        <f t="shared" si="0"/>
        <v>70</v>
      </c>
      <c r="I13" s="1">
        <f t="shared" si="1"/>
        <v>230499</v>
      </c>
    </row>
    <row r="14" spans="1:9" x14ac:dyDescent="0.2">
      <c r="B14">
        <v>2013</v>
      </c>
      <c r="C14" s="1">
        <v>35172</v>
      </c>
      <c r="D14" s="1">
        <v>75</v>
      </c>
      <c r="E14" s="1">
        <v>26162</v>
      </c>
      <c r="F14" s="1">
        <v>31</v>
      </c>
      <c r="G14" s="1">
        <v>174770</v>
      </c>
      <c r="H14" s="1">
        <f t="shared" si="0"/>
        <v>106</v>
      </c>
      <c r="I14" s="1">
        <f t="shared" si="1"/>
        <v>209942</v>
      </c>
    </row>
    <row r="15" spans="1:9" x14ac:dyDescent="0.2">
      <c r="B15">
        <v>2014</v>
      </c>
      <c r="C15" s="1">
        <v>64612</v>
      </c>
      <c r="D15" s="1">
        <v>96</v>
      </c>
      <c r="E15" s="1"/>
      <c r="F15" s="1">
        <v>35</v>
      </c>
      <c r="G15" s="1">
        <v>238933</v>
      </c>
      <c r="H15" s="1">
        <f t="shared" si="0"/>
        <v>131</v>
      </c>
      <c r="I15" s="1">
        <f t="shared" si="1"/>
        <v>303545</v>
      </c>
    </row>
    <row r="16" spans="1:9" s="34" customFormat="1" x14ac:dyDescent="0.2">
      <c r="A16" s="73"/>
      <c r="B16" s="73">
        <v>2015</v>
      </c>
      <c r="C16" s="1">
        <v>65584</v>
      </c>
      <c r="D16" s="1">
        <v>88</v>
      </c>
      <c r="E16" s="1"/>
      <c r="F16" s="1">
        <v>37</v>
      </c>
      <c r="G16" s="1">
        <v>245247</v>
      </c>
      <c r="H16" s="1">
        <f t="shared" si="0"/>
        <v>125</v>
      </c>
      <c r="I16" s="1">
        <f t="shared" si="1"/>
        <v>310831</v>
      </c>
    </row>
    <row r="17" spans="2:9" x14ac:dyDescent="0.2">
      <c r="B17" s="73">
        <v>2016</v>
      </c>
      <c r="C17" s="1">
        <v>65372</v>
      </c>
      <c r="D17" s="1">
        <v>94</v>
      </c>
      <c r="F17" s="1">
        <v>36</v>
      </c>
      <c r="G17" s="1">
        <v>263280</v>
      </c>
      <c r="H17" s="1">
        <f t="shared" si="0"/>
        <v>130</v>
      </c>
      <c r="I17" s="1">
        <f t="shared" si="1"/>
        <v>328652</v>
      </c>
    </row>
    <row r="18" spans="2:9" x14ac:dyDescent="0.2">
      <c r="B18" s="73">
        <v>2017</v>
      </c>
      <c r="C18" s="1">
        <v>56722</v>
      </c>
      <c r="D18" s="1">
        <v>84</v>
      </c>
      <c r="F18" s="1">
        <v>40</v>
      </c>
      <c r="G18" s="1">
        <v>306115</v>
      </c>
      <c r="H18" s="1">
        <f>D18+F18</f>
        <v>124</v>
      </c>
      <c r="I18" s="1">
        <f t="shared" si="1"/>
        <v>362837</v>
      </c>
    </row>
    <row r="19" spans="2:9" x14ac:dyDescent="0.2">
      <c r="B19" s="73"/>
      <c r="D19" s="1"/>
    </row>
  </sheetData>
  <phoneticPr fontId="8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9"/>
  <sheetViews>
    <sheetView workbookViewId="0">
      <pane xSplit="1" ySplit="7" topLeftCell="AI8" activePane="bottomRight" state="frozen"/>
      <selection pane="topRight" activeCell="B1" sqref="B1"/>
      <selection pane="bottomLeft" activeCell="A8" sqref="A8"/>
      <selection pane="bottomRight" activeCell="AJ9" sqref="AJ9:AK9"/>
    </sheetView>
  </sheetViews>
  <sheetFormatPr baseColWidth="10" defaultColWidth="11.42578125" defaultRowHeight="12.75" x14ac:dyDescent="0.2"/>
  <cols>
    <col min="1" max="1" width="12.28515625" customWidth="1"/>
    <col min="2" max="2" width="5.7109375" customWidth="1"/>
    <col min="3" max="3" width="6.42578125" customWidth="1"/>
    <col min="4" max="4" width="6.28515625" customWidth="1"/>
    <col min="5" max="5" width="6" customWidth="1"/>
    <col min="6" max="6" width="6.28515625" customWidth="1"/>
    <col min="7" max="7" width="5.42578125" customWidth="1"/>
    <col min="8" max="8" width="6.140625" customWidth="1"/>
    <col min="9" max="9" width="5.7109375" customWidth="1"/>
    <col min="10" max="10" width="6.28515625" customWidth="1"/>
    <col min="11" max="11" width="7.140625" customWidth="1"/>
    <col min="12" max="12" width="6.5703125" customWidth="1"/>
    <col min="13" max="13" width="6" customWidth="1"/>
    <col min="14" max="15" width="6.28515625" customWidth="1"/>
    <col min="16" max="16" width="5.5703125" customWidth="1"/>
    <col min="17" max="17" width="6" customWidth="1"/>
    <col min="18" max="18" width="6.28515625" customWidth="1"/>
    <col min="19" max="19" width="6" customWidth="1"/>
    <col min="20" max="20" width="5.85546875" customWidth="1"/>
    <col min="21" max="22" width="5.7109375" customWidth="1"/>
    <col min="23" max="23" width="6.7109375" customWidth="1"/>
    <col min="24" max="26" width="6.28515625" customWidth="1"/>
    <col min="27" max="31" width="7.5703125" customWidth="1"/>
    <col min="42" max="42" width="3.7109375" customWidth="1"/>
    <col min="43" max="43" width="27" customWidth="1"/>
  </cols>
  <sheetData>
    <row r="1" spans="1:46" x14ac:dyDescent="0.2">
      <c r="A1" t="s">
        <v>68</v>
      </c>
    </row>
    <row r="2" spans="1:46" x14ac:dyDescent="0.2">
      <c r="A2" t="s">
        <v>69</v>
      </c>
    </row>
    <row r="3" spans="1:46" x14ac:dyDescent="0.2">
      <c r="A3" s="66" t="s">
        <v>70</v>
      </c>
    </row>
    <row r="4" spans="1:46" x14ac:dyDescent="0.2">
      <c r="A4" s="105" t="s">
        <v>71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73"/>
      <c r="Z4" s="73"/>
    </row>
    <row r="5" spans="1:46" ht="22.5" customHeight="1" x14ac:dyDescent="0.2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73"/>
      <c r="Z5" s="73"/>
    </row>
    <row r="6" spans="1:46" ht="17.25" customHeight="1" x14ac:dyDescent="0.2">
      <c r="A6" s="107" t="s">
        <v>72</v>
      </c>
      <c r="B6" s="109" t="s">
        <v>73</v>
      </c>
      <c r="C6" s="104"/>
      <c r="D6" s="103" t="s">
        <v>74</v>
      </c>
      <c r="E6" s="104"/>
      <c r="F6" s="103" t="s">
        <v>75</v>
      </c>
      <c r="G6" s="104"/>
      <c r="H6" s="103" t="s">
        <v>76</v>
      </c>
      <c r="I6" s="104"/>
      <c r="J6" s="103" t="s">
        <v>77</v>
      </c>
      <c r="K6" s="104"/>
      <c r="L6" s="103" t="s">
        <v>78</v>
      </c>
      <c r="M6" s="104"/>
      <c r="N6" s="103" t="s">
        <v>79</v>
      </c>
      <c r="O6" s="104"/>
      <c r="P6" s="103" t="s">
        <v>80</v>
      </c>
      <c r="Q6" s="104"/>
      <c r="R6" s="103" t="s">
        <v>81</v>
      </c>
      <c r="S6" s="104"/>
      <c r="T6" s="103" t="s">
        <v>82</v>
      </c>
      <c r="U6" s="104"/>
      <c r="V6" s="103" t="s">
        <v>83</v>
      </c>
      <c r="W6" s="104"/>
      <c r="X6" s="103" t="s">
        <v>84</v>
      </c>
      <c r="Y6" s="104"/>
      <c r="Z6" s="103" t="s">
        <v>85</v>
      </c>
      <c r="AA6" s="104"/>
      <c r="AB6" s="103" t="s">
        <v>86</v>
      </c>
      <c r="AC6" s="104"/>
      <c r="AD6" s="103" t="s">
        <v>87</v>
      </c>
      <c r="AE6" s="104"/>
      <c r="AF6" s="103" t="s">
        <v>88</v>
      </c>
      <c r="AG6" s="104"/>
      <c r="AH6" s="103" t="s">
        <v>89</v>
      </c>
      <c r="AI6" s="104"/>
      <c r="AJ6" s="103" t="s">
        <v>90</v>
      </c>
      <c r="AK6" s="104"/>
      <c r="AN6" s="103" t="s">
        <v>91</v>
      </c>
      <c r="AO6" s="104"/>
      <c r="AQ6" s="93">
        <v>2019</v>
      </c>
    </row>
    <row r="7" spans="1:46" x14ac:dyDescent="0.2">
      <c r="A7" s="108"/>
      <c r="B7" s="35" t="s">
        <v>92</v>
      </c>
      <c r="C7" s="35" t="s">
        <v>93</v>
      </c>
      <c r="D7" s="35" t="s">
        <v>92</v>
      </c>
      <c r="E7" s="35" t="s">
        <v>93</v>
      </c>
      <c r="F7" s="35" t="s">
        <v>92</v>
      </c>
      <c r="G7" s="35" t="s">
        <v>93</v>
      </c>
      <c r="H7" s="35" t="s">
        <v>92</v>
      </c>
      <c r="I7" s="35" t="s">
        <v>93</v>
      </c>
      <c r="J7" s="35" t="s">
        <v>92</v>
      </c>
      <c r="K7" s="35" t="s">
        <v>93</v>
      </c>
      <c r="L7" s="35" t="s">
        <v>92</v>
      </c>
      <c r="M7" s="35" t="s">
        <v>93</v>
      </c>
      <c r="N7" s="35" t="s">
        <v>92</v>
      </c>
      <c r="O7" s="35" t="s">
        <v>93</v>
      </c>
      <c r="P7" s="35" t="s">
        <v>92</v>
      </c>
      <c r="Q7" s="35" t="s">
        <v>93</v>
      </c>
      <c r="R7" s="35" t="s">
        <v>92</v>
      </c>
      <c r="S7" s="35" t="s">
        <v>93</v>
      </c>
      <c r="T7" s="35" t="s">
        <v>92</v>
      </c>
      <c r="U7" s="35" t="s">
        <v>93</v>
      </c>
      <c r="V7" s="35" t="s">
        <v>92</v>
      </c>
      <c r="W7" s="35" t="s">
        <v>93</v>
      </c>
      <c r="X7" s="35" t="s">
        <v>92</v>
      </c>
      <c r="Y7" s="35" t="s">
        <v>93</v>
      </c>
      <c r="Z7" s="35" t="s">
        <v>92</v>
      </c>
      <c r="AA7" s="35" t="s">
        <v>93</v>
      </c>
      <c r="AB7" s="35" t="s">
        <v>92</v>
      </c>
      <c r="AC7" s="35" t="s">
        <v>93</v>
      </c>
      <c r="AD7" s="35" t="s">
        <v>92</v>
      </c>
      <c r="AE7" s="35" t="s">
        <v>93</v>
      </c>
      <c r="AF7" s="35" t="s">
        <v>92</v>
      </c>
      <c r="AG7" s="35" t="s">
        <v>93</v>
      </c>
      <c r="AH7" s="35" t="s">
        <v>92</v>
      </c>
      <c r="AI7" s="35" t="s">
        <v>93</v>
      </c>
      <c r="AJ7" s="35" t="s">
        <v>92</v>
      </c>
      <c r="AK7" s="35" t="s">
        <v>93</v>
      </c>
      <c r="AN7" s="35" t="s">
        <v>92</v>
      </c>
      <c r="AO7" s="35" t="s">
        <v>93</v>
      </c>
      <c r="AR7" t="s">
        <v>94</v>
      </c>
      <c r="AS7" t="s">
        <v>93</v>
      </c>
    </row>
    <row r="8" spans="1:46" x14ac:dyDescent="0.2">
      <c r="A8" s="80" t="s">
        <v>95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81"/>
      <c r="U8" s="81"/>
      <c r="V8" s="82">
        <v>1</v>
      </c>
      <c r="W8" s="82">
        <v>230</v>
      </c>
      <c r="X8" s="82">
        <v>1</v>
      </c>
      <c r="Y8" s="82">
        <v>230</v>
      </c>
      <c r="Z8" s="82">
        <v>1</v>
      </c>
      <c r="AA8" s="82">
        <v>212</v>
      </c>
      <c r="AB8" s="82">
        <v>1</v>
      </c>
      <c r="AC8" s="82">
        <v>212</v>
      </c>
      <c r="AD8" s="82">
        <v>1</v>
      </c>
      <c r="AE8" s="82">
        <v>212</v>
      </c>
      <c r="AF8" s="82"/>
      <c r="AG8" s="82"/>
      <c r="AH8" s="82">
        <v>1</v>
      </c>
      <c r="AI8" s="82">
        <v>212</v>
      </c>
      <c r="AJ8" s="82">
        <v>2</v>
      </c>
      <c r="AK8" s="82">
        <v>717</v>
      </c>
      <c r="AN8" s="82">
        <v>2</v>
      </c>
      <c r="AO8" s="82">
        <v>717</v>
      </c>
      <c r="AQ8" t="s">
        <v>96</v>
      </c>
      <c r="AR8" t="s">
        <v>97</v>
      </c>
      <c r="AS8" t="s">
        <v>98</v>
      </c>
    </row>
    <row r="9" spans="1:46" x14ac:dyDescent="0.2">
      <c r="A9" s="80" t="s">
        <v>99</v>
      </c>
      <c r="B9" s="82">
        <v>7</v>
      </c>
      <c r="C9" s="82">
        <v>1636</v>
      </c>
      <c r="D9" s="82">
        <v>8</v>
      </c>
      <c r="E9" s="82">
        <v>1831</v>
      </c>
      <c r="F9" s="82">
        <v>9</v>
      </c>
      <c r="G9" s="82">
        <v>1929</v>
      </c>
      <c r="H9" s="82">
        <v>10</v>
      </c>
      <c r="I9" s="82">
        <v>2043</v>
      </c>
      <c r="J9" s="82">
        <v>11</v>
      </c>
      <c r="K9" s="82">
        <v>2439</v>
      </c>
      <c r="L9" s="82">
        <v>13</v>
      </c>
      <c r="M9" s="82">
        <v>2959</v>
      </c>
      <c r="N9" s="82">
        <v>16</v>
      </c>
      <c r="O9" s="82">
        <v>3430</v>
      </c>
      <c r="P9" s="82">
        <v>17</v>
      </c>
      <c r="Q9" s="82">
        <v>3998</v>
      </c>
      <c r="R9" s="82">
        <v>19</v>
      </c>
      <c r="S9" s="82">
        <v>4106</v>
      </c>
      <c r="T9" s="82">
        <v>20</v>
      </c>
      <c r="U9" s="82">
        <v>4501</v>
      </c>
      <c r="V9" s="82">
        <v>20</v>
      </c>
      <c r="W9" s="82">
        <v>4501</v>
      </c>
      <c r="X9" s="82">
        <v>20</v>
      </c>
      <c r="Y9" s="82">
        <v>4210</v>
      </c>
      <c r="Z9" s="82">
        <v>22</v>
      </c>
      <c r="AA9" s="82">
        <v>4422</v>
      </c>
      <c r="AB9" s="82">
        <v>22</v>
      </c>
      <c r="AC9" s="82">
        <f>118+100+440+271+228+290+210+73+199+261+170+430+202+122+16+180+76+99+358+352+172+55</f>
        <v>4422</v>
      </c>
      <c r="AD9" s="82">
        <v>21</v>
      </c>
      <c r="AE9" s="82">
        <v>4132</v>
      </c>
      <c r="AF9" s="82"/>
      <c r="AG9" s="82"/>
      <c r="AH9" s="82">
        <v>23</v>
      </c>
      <c r="AI9" s="82">
        <v>4586</v>
      </c>
      <c r="AJ9" s="82">
        <v>24</v>
      </c>
      <c r="AK9" s="82">
        <v>4614</v>
      </c>
      <c r="AN9" s="82">
        <v>26</v>
      </c>
      <c r="AO9" s="82">
        <v>5095</v>
      </c>
      <c r="AQ9" t="s">
        <v>100</v>
      </c>
      <c r="AR9">
        <v>77</v>
      </c>
      <c r="AS9" s="1">
        <v>9822</v>
      </c>
      <c r="AT9" s="94">
        <v>0.2036</v>
      </c>
    </row>
    <row r="10" spans="1:46" x14ac:dyDescent="0.2">
      <c r="A10" s="80" t="s">
        <v>101</v>
      </c>
      <c r="B10" s="82">
        <v>7</v>
      </c>
      <c r="C10" s="82">
        <v>767</v>
      </c>
      <c r="D10" s="82">
        <v>8</v>
      </c>
      <c r="E10" s="82">
        <v>783</v>
      </c>
      <c r="F10" s="82">
        <v>9</v>
      </c>
      <c r="G10" s="82">
        <v>851</v>
      </c>
      <c r="H10" s="82">
        <v>9</v>
      </c>
      <c r="I10" s="82">
        <v>955</v>
      </c>
      <c r="J10" s="82">
        <v>11</v>
      </c>
      <c r="K10" s="82">
        <v>1161</v>
      </c>
      <c r="L10" s="82">
        <v>14</v>
      </c>
      <c r="M10" s="82">
        <v>1223</v>
      </c>
      <c r="N10" s="82">
        <v>15</v>
      </c>
      <c r="O10" s="82">
        <v>1392</v>
      </c>
      <c r="P10" s="82">
        <v>15</v>
      </c>
      <c r="Q10" s="82">
        <v>1374</v>
      </c>
      <c r="R10" s="82">
        <v>16</v>
      </c>
      <c r="S10" s="82">
        <v>1541</v>
      </c>
      <c r="T10" s="82">
        <v>18</v>
      </c>
      <c r="U10" s="82">
        <v>2136</v>
      </c>
      <c r="V10" s="82">
        <v>19</v>
      </c>
      <c r="W10" s="82">
        <v>2208</v>
      </c>
      <c r="X10" s="82">
        <v>19</v>
      </c>
      <c r="Y10" s="82">
        <v>1373</v>
      </c>
      <c r="Z10" s="82">
        <v>21</v>
      </c>
      <c r="AA10" s="82">
        <v>1970</v>
      </c>
      <c r="AB10" s="82">
        <v>21</v>
      </c>
      <c r="AC10" s="82">
        <f>56+84+86+78+44+228+146+70+50+82+31+93+226+207+21+153+244+21+70+12+18</f>
        <v>2020</v>
      </c>
      <c r="AD10" s="82">
        <v>22</v>
      </c>
      <c r="AE10" s="82">
        <v>2069</v>
      </c>
      <c r="AF10" s="82"/>
      <c r="AG10" s="82"/>
      <c r="AH10" s="82">
        <v>23</v>
      </c>
      <c r="AI10" s="82">
        <v>2330</v>
      </c>
      <c r="AJ10" s="82">
        <v>25</v>
      </c>
      <c r="AK10" s="82">
        <v>2548</v>
      </c>
      <c r="AN10" s="82">
        <v>24</v>
      </c>
      <c r="AO10" s="82">
        <v>2489</v>
      </c>
      <c r="AQ10" t="s">
        <v>102</v>
      </c>
      <c r="AR10">
        <v>7</v>
      </c>
      <c r="AS10">
        <v>170</v>
      </c>
      <c r="AT10" s="94">
        <v>3.5000000000000001E-3</v>
      </c>
    </row>
    <row r="11" spans="1:46" x14ac:dyDescent="0.2">
      <c r="A11" s="80" t="s">
        <v>103</v>
      </c>
      <c r="B11" s="82">
        <v>8</v>
      </c>
      <c r="C11" s="82">
        <v>536</v>
      </c>
      <c r="D11" s="82">
        <v>8</v>
      </c>
      <c r="E11" s="82">
        <v>536</v>
      </c>
      <c r="F11" s="82">
        <v>9</v>
      </c>
      <c r="G11" s="82">
        <v>610</v>
      </c>
      <c r="H11" s="82">
        <v>10</v>
      </c>
      <c r="I11" s="82">
        <v>690</v>
      </c>
      <c r="J11" s="82">
        <v>11</v>
      </c>
      <c r="K11" s="82">
        <v>966</v>
      </c>
      <c r="L11" s="82">
        <v>11</v>
      </c>
      <c r="M11" s="82">
        <v>966</v>
      </c>
      <c r="N11" s="82">
        <v>11</v>
      </c>
      <c r="O11" s="82">
        <v>888</v>
      </c>
      <c r="P11" s="82">
        <v>10</v>
      </c>
      <c r="Q11" s="82">
        <v>1262</v>
      </c>
      <c r="R11" s="82">
        <v>11</v>
      </c>
      <c r="S11" s="82">
        <v>1284</v>
      </c>
      <c r="T11" s="82">
        <v>12</v>
      </c>
      <c r="U11" s="82">
        <v>1308</v>
      </c>
      <c r="V11" s="82">
        <v>12</v>
      </c>
      <c r="W11" s="82">
        <v>1308</v>
      </c>
      <c r="X11" s="82">
        <v>13</v>
      </c>
      <c r="Y11" s="82">
        <v>1254</v>
      </c>
      <c r="Z11" s="82">
        <v>17</v>
      </c>
      <c r="AA11" s="82">
        <v>1393</v>
      </c>
      <c r="AB11" s="82">
        <v>17</v>
      </c>
      <c r="AC11" s="82">
        <f>21+88+103+102+58+274+23+113+378+15+82+12+14+38+14+50+8</f>
        <v>1393</v>
      </c>
      <c r="AD11" s="82">
        <v>15</v>
      </c>
      <c r="AE11" s="82">
        <v>1269</v>
      </c>
      <c r="AF11" s="82"/>
      <c r="AG11" s="82"/>
      <c r="AH11" s="82">
        <v>19</v>
      </c>
      <c r="AI11" s="82">
        <v>1283</v>
      </c>
      <c r="AJ11" s="82">
        <v>18</v>
      </c>
      <c r="AK11" s="82">
        <v>1278</v>
      </c>
      <c r="AN11" s="82">
        <v>18</v>
      </c>
      <c r="AO11" s="82">
        <v>1351</v>
      </c>
      <c r="AQ11" t="s">
        <v>104</v>
      </c>
      <c r="AR11">
        <v>18</v>
      </c>
      <c r="AS11" s="1">
        <v>1351</v>
      </c>
      <c r="AT11" s="94">
        <v>2.8000000000000001E-2</v>
      </c>
    </row>
    <row r="12" spans="1:46" x14ac:dyDescent="0.2">
      <c r="A12" s="80" t="s">
        <v>105</v>
      </c>
      <c r="B12" s="82">
        <v>2</v>
      </c>
      <c r="C12" s="82">
        <v>63</v>
      </c>
      <c r="D12" s="82">
        <v>2</v>
      </c>
      <c r="E12" s="82">
        <v>63</v>
      </c>
      <c r="F12" s="82">
        <v>3</v>
      </c>
      <c r="G12" s="82">
        <v>78</v>
      </c>
      <c r="H12" s="82">
        <v>3</v>
      </c>
      <c r="I12" s="82">
        <v>78</v>
      </c>
      <c r="J12" s="82">
        <v>6</v>
      </c>
      <c r="K12" s="82">
        <v>196</v>
      </c>
      <c r="L12" s="82">
        <v>6</v>
      </c>
      <c r="M12" s="82">
        <v>196</v>
      </c>
      <c r="N12" s="82">
        <v>4</v>
      </c>
      <c r="O12" s="82">
        <v>142</v>
      </c>
      <c r="P12" s="82">
        <v>4</v>
      </c>
      <c r="Q12" s="82">
        <v>142</v>
      </c>
      <c r="R12" s="82">
        <v>4</v>
      </c>
      <c r="S12" s="82">
        <v>142</v>
      </c>
      <c r="T12" s="82">
        <v>5</v>
      </c>
      <c r="U12" s="82">
        <v>173</v>
      </c>
      <c r="V12" s="82">
        <v>5</v>
      </c>
      <c r="W12" s="82">
        <v>173</v>
      </c>
      <c r="X12" s="82">
        <v>5</v>
      </c>
      <c r="Y12" s="82">
        <v>173</v>
      </c>
      <c r="Z12" s="82">
        <v>7</v>
      </c>
      <c r="AA12" s="82">
        <v>188</v>
      </c>
      <c r="AB12" s="82">
        <v>7</v>
      </c>
      <c r="AC12" s="82">
        <f>16+29+40+24+31+24+24</f>
        <v>188</v>
      </c>
      <c r="AD12" s="82">
        <v>4</v>
      </c>
      <c r="AE12" s="82">
        <v>95</v>
      </c>
      <c r="AF12" s="82"/>
      <c r="AG12" s="82"/>
      <c r="AH12" s="82">
        <v>6</v>
      </c>
      <c r="AI12" s="82">
        <v>150</v>
      </c>
      <c r="AJ12" s="82">
        <v>7</v>
      </c>
      <c r="AK12" s="82">
        <v>170</v>
      </c>
      <c r="AN12" s="82">
        <v>7</v>
      </c>
      <c r="AO12" s="82">
        <v>170</v>
      </c>
      <c r="AQ12" t="s">
        <v>106</v>
      </c>
      <c r="AR12">
        <v>24</v>
      </c>
      <c r="AS12" s="1">
        <v>2489</v>
      </c>
      <c r="AT12" s="94">
        <v>5.16E-2</v>
      </c>
    </row>
    <row r="13" spans="1:46" x14ac:dyDescent="0.2">
      <c r="A13" s="36" t="s">
        <v>107</v>
      </c>
      <c r="B13" s="37">
        <f t="shared" ref="B13:U13" si="0">SUM(B9:B12)</f>
        <v>24</v>
      </c>
      <c r="C13" s="37">
        <f t="shared" si="0"/>
        <v>3002</v>
      </c>
      <c r="D13" s="37">
        <f t="shared" si="0"/>
        <v>26</v>
      </c>
      <c r="E13" s="37">
        <f t="shared" si="0"/>
        <v>3213</v>
      </c>
      <c r="F13" s="37">
        <f t="shared" si="0"/>
        <v>30</v>
      </c>
      <c r="G13" s="37">
        <f t="shared" si="0"/>
        <v>3468</v>
      </c>
      <c r="H13" s="37">
        <f t="shared" si="0"/>
        <v>32</v>
      </c>
      <c r="I13" s="37">
        <f t="shared" si="0"/>
        <v>3766</v>
      </c>
      <c r="J13" s="37">
        <f t="shared" si="0"/>
        <v>39</v>
      </c>
      <c r="K13" s="37">
        <f t="shared" si="0"/>
        <v>4762</v>
      </c>
      <c r="L13" s="37">
        <f t="shared" si="0"/>
        <v>44</v>
      </c>
      <c r="M13" s="37">
        <f t="shared" si="0"/>
        <v>5344</v>
      </c>
      <c r="N13" s="37">
        <f t="shared" si="0"/>
        <v>46</v>
      </c>
      <c r="O13" s="37">
        <f t="shared" si="0"/>
        <v>5852</v>
      </c>
      <c r="P13" s="37">
        <f t="shared" si="0"/>
        <v>46</v>
      </c>
      <c r="Q13" s="37">
        <f t="shared" si="0"/>
        <v>6776</v>
      </c>
      <c r="R13" s="37">
        <f t="shared" si="0"/>
        <v>50</v>
      </c>
      <c r="S13" s="37">
        <f t="shared" si="0"/>
        <v>7073</v>
      </c>
      <c r="T13" s="37">
        <f t="shared" si="0"/>
        <v>55</v>
      </c>
      <c r="U13" s="37">
        <f t="shared" si="0"/>
        <v>8118</v>
      </c>
      <c r="V13" s="37">
        <f t="shared" ref="V13:AA13" si="1">SUM(V8:V12)</f>
        <v>57</v>
      </c>
      <c r="W13" s="37">
        <f t="shared" si="1"/>
        <v>8420</v>
      </c>
      <c r="X13" s="37">
        <f t="shared" si="1"/>
        <v>58</v>
      </c>
      <c r="Y13" s="37">
        <f t="shared" si="1"/>
        <v>7240</v>
      </c>
      <c r="Z13" s="37">
        <f t="shared" si="1"/>
        <v>68</v>
      </c>
      <c r="AA13" s="37">
        <f t="shared" si="1"/>
        <v>8185</v>
      </c>
      <c r="AB13" s="37">
        <f>SUM(AB8:AB12)</f>
        <v>68</v>
      </c>
      <c r="AC13" s="37">
        <f>SUM(AC8:AC12)</f>
        <v>8235</v>
      </c>
      <c r="AD13" s="37">
        <f>SUM(AD8:AD12)</f>
        <v>63</v>
      </c>
      <c r="AE13" s="37">
        <f>SUM(AE8:AE12)</f>
        <v>7777</v>
      </c>
      <c r="AF13" s="37">
        <v>69</v>
      </c>
      <c r="AG13" s="37">
        <v>8076</v>
      </c>
      <c r="AH13" s="37">
        <v>72</v>
      </c>
      <c r="AI13" s="37">
        <v>8561</v>
      </c>
      <c r="AJ13" s="37">
        <v>76</v>
      </c>
      <c r="AK13" s="37">
        <v>9327</v>
      </c>
      <c r="AN13" s="37">
        <v>77</v>
      </c>
      <c r="AO13" s="37">
        <v>9822</v>
      </c>
      <c r="AQ13" t="s">
        <v>108</v>
      </c>
      <c r="AR13">
        <v>26</v>
      </c>
      <c r="AS13" s="1">
        <v>5095</v>
      </c>
      <c r="AT13" s="94">
        <v>0.1056</v>
      </c>
    </row>
    <row r="14" spans="1:46" x14ac:dyDescent="0.2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73"/>
      <c r="Z14" s="73"/>
      <c r="AB14" s="73"/>
      <c r="AD14" s="73"/>
      <c r="AF14" s="73"/>
      <c r="AH14" s="73"/>
      <c r="AJ14" s="73"/>
      <c r="AN14" s="73"/>
      <c r="AQ14" t="s">
        <v>109</v>
      </c>
      <c r="AR14">
        <v>2</v>
      </c>
      <c r="AS14">
        <v>717</v>
      </c>
      <c r="AT14" s="94">
        <v>1.49E-2</v>
      </c>
    </row>
    <row r="15" spans="1:46" x14ac:dyDescent="0.2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73"/>
      <c r="Z15" s="73"/>
      <c r="AB15" s="73"/>
      <c r="AD15" s="73"/>
      <c r="AF15" s="73"/>
      <c r="AH15" s="73"/>
      <c r="AJ15" s="73"/>
      <c r="AN15" s="73"/>
      <c r="AQ15" t="s">
        <v>110</v>
      </c>
      <c r="AR15">
        <v>89</v>
      </c>
      <c r="AS15" s="1">
        <v>2876</v>
      </c>
      <c r="AT15" s="94">
        <v>5.96E-2</v>
      </c>
    </row>
    <row r="16" spans="1:46" x14ac:dyDescent="0.2">
      <c r="A16" s="107" t="s">
        <v>111</v>
      </c>
      <c r="B16" s="109" t="s">
        <v>73</v>
      </c>
      <c r="C16" s="104"/>
      <c r="D16" s="103" t="s">
        <v>74</v>
      </c>
      <c r="E16" s="104"/>
      <c r="F16" s="103" t="s">
        <v>75</v>
      </c>
      <c r="G16" s="104"/>
      <c r="H16" s="103" t="s">
        <v>76</v>
      </c>
      <c r="I16" s="104"/>
      <c r="J16" s="103" t="s">
        <v>77</v>
      </c>
      <c r="K16" s="104"/>
      <c r="L16" s="103" t="s">
        <v>78</v>
      </c>
      <c r="M16" s="104"/>
      <c r="N16" s="103" t="s">
        <v>79</v>
      </c>
      <c r="O16" s="104"/>
      <c r="P16" s="103" t="s">
        <v>80</v>
      </c>
      <c r="Q16" s="104"/>
      <c r="R16" s="103" t="s">
        <v>81</v>
      </c>
      <c r="S16" s="104"/>
      <c r="T16" s="103" t="s">
        <v>82</v>
      </c>
      <c r="U16" s="104"/>
      <c r="V16" s="103" t="s">
        <v>83</v>
      </c>
      <c r="W16" s="104"/>
      <c r="X16" s="103" t="s">
        <v>84</v>
      </c>
      <c r="Y16" s="104"/>
      <c r="Z16" s="103" t="s">
        <v>85</v>
      </c>
      <c r="AA16" s="104"/>
      <c r="AB16" s="69" t="s">
        <v>86</v>
      </c>
      <c r="AC16" s="70"/>
      <c r="AD16" s="69" t="s">
        <v>87</v>
      </c>
      <c r="AE16" s="70"/>
      <c r="AF16" s="103" t="s">
        <v>88</v>
      </c>
      <c r="AG16" s="104"/>
      <c r="AH16" s="103" t="s">
        <v>89</v>
      </c>
      <c r="AI16" s="104"/>
      <c r="AJ16" s="103" t="s">
        <v>90</v>
      </c>
      <c r="AK16" s="104"/>
      <c r="AN16" s="103" t="s">
        <v>91</v>
      </c>
      <c r="AO16" s="104"/>
      <c r="AQ16" t="s">
        <v>112</v>
      </c>
      <c r="AR16">
        <v>11</v>
      </c>
      <c r="AS16">
        <v>458</v>
      </c>
      <c r="AT16" s="94">
        <v>9.4999999999999998E-3</v>
      </c>
    </row>
    <row r="17" spans="1:46" x14ac:dyDescent="0.2">
      <c r="A17" s="108"/>
      <c r="B17" s="35" t="s">
        <v>92</v>
      </c>
      <c r="C17" s="35" t="s">
        <v>93</v>
      </c>
      <c r="D17" s="35" t="s">
        <v>92</v>
      </c>
      <c r="E17" s="35" t="s">
        <v>93</v>
      </c>
      <c r="F17" s="35" t="s">
        <v>92</v>
      </c>
      <c r="G17" s="35" t="s">
        <v>93</v>
      </c>
      <c r="H17" s="35" t="s">
        <v>92</v>
      </c>
      <c r="I17" s="35" t="s">
        <v>93</v>
      </c>
      <c r="J17" s="35" t="s">
        <v>92</v>
      </c>
      <c r="K17" s="35" t="s">
        <v>93</v>
      </c>
      <c r="L17" s="35" t="s">
        <v>92</v>
      </c>
      <c r="M17" s="35" t="s">
        <v>93</v>
      </c>
      <c r="N17" s="35" t="s">
        <v>92</v>
      </c>
      <c r="O17" s="35" t="s">
        <v>93</v>
      </c>
      <c r="P17" s="35" t="s">
        <v>92</v>
      </c>
      <c r="Q17" s="35" t="s">
        <v>93</v>
      </c>
      <c r="R17" s="35" t="s">
        <v>92</v>
      </c>
      <c r="S17" s="35" t="s">
        <v>93</v>
      </c>
      <c r="T17" s="35" t="s">
        <v>92</v>
      </c>
      <c r="U17" s="35" t="s">
        <v>93</v>
      </c>
      <c r="V17" s="35" t="s">
        <v>92</v>
      </c>
      <c r="W17" s="35" t="s">
        <v>93</v>
      </c>
      <c r="X17" s="35" t="s">
        <v>92</v>
      </c>
      <c r="Y17" s="35" t="s">
        <v>93</v>
      </c>
      <c r="Z17" s="35" t="s">
        <v>92</v>
      </c>
      <c r="AA17" s="35" t="s">
        <v>93</v>
      </c>
      <c r="AB17" s="35" t="s">
        <v>92</v>
      </c>
      <c r="AC17" s="35" t="s">
        <v>93</v>
      </c>
      <c r="AD17" s="35" t="s">
        <v>92</v>
      </c>
      <c r="AE17" s="35" t="s">
        <v>93</v>
      </c>
      <c r="AF17" s="35" t="s">
        <v>92</v>
      </c>
      <c r="AG17" s="35" t="s">
        <v>93</v>
      </c>
      <c r="AH17" s="35" t="s">
        <v>92</v>
      </c>
      <c r="AI17" s="35" t="s">
        <v>93</v>
      </c>
      <c r="AJ17" s="35" t="s">
        <v>92</v>
      </c>
      <c r="AK17" s="35" t="s">
        <v>93</v>
      </c>
      <c r="AN17" s="35" t="s">
        <v>92</v>
      </c>
      <c r="AO17" s="35" t="s">
        <v>93</v>
      </c>
      <c r="AQ17" t="s">
        <v>113</v>
      </c>
      <c r="AR17">
        <v>10</v>
      </c>
      <c r="AS17">
        <v>419</v>
      </c>
      <c r="AT17" s="94">
        <v>8.6999999999999994E-3</v>
      </c>
    </row>
    <row r="18" spans="1:46" x14ac:dyDescent="0.2">
      <c r="A18" s="80" t="s">
        <v>114</v>
      </c>
      <c r="B18" s="82">
        <v>1</v>
      </c>
      <c r="C18" s="82">
        <v>210</v>
      </c>
      <c r="D18" s="82">
        <v>1</v>
      </c>
      <c r="E18" s="82">
        <v>210</v>
      </c>
      <c r="F18" s="82">
        <v>1</v>
      </c>
      <c r="G18" s="82">
        <v>210</v>
      </c>
      <c r="H18" s="82">
        <v>1</v>
      </c>
      <c r="I18" s="82">
        <v>210</v>
      </c>
      <c r="J18" s="82">
        <v>1</v>
      </c>
      <c r="K18" s="82">
        <v>210</v>
      </c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N18" s="81">
        <v>11</v>
      </c>
      <c r="AO18" s="81">
        <v>424</v>
      </c>
      <c r="AQ18" t="s">
        <v>115</v>
      </c>
      <c r="AR18">
        <v>68</v>
      </c>
      <c r="AS18" s="1">
        <v>1999</v>
      </c>
      <c r="AT18" s="94">
        <v>4.1399999999999999E-2</v>
      </c>
    </row>
    <row r="19" spans="1:46" x14ac:dyDescent="0.2">
      <c r="A19" s="80" t="s">
        <v>116</v>
      </c>
      <c r="B19" s="82">
        <v>1</v>
      </c>
      <c r="C19" s="82">
        <v>21</v>
      </c>
      <c r="D19" s="82">
        <v>1</v>
      </c>
      <c r="E19" s="82">
        <v>21</v>
      </c>
      <c r="F19" s="81"/>
      <c r="G19" s="81"/>
      <c r="H19" s="81"/>
      <c r="I19" s="81"/>
      <c r="J19" s="82">
        <v>1</v>
      </c>
      <c r="K19" s="82">
        <v>30</v>
      </c>
      <c r="L19" s="82">
        <v>1</v>
      </c>
      <c r="M19" s="82">
        <v>30</v>
      </c>
      <c r="N19" s="82">
        <v>1</v>
      </c>
      <c r="O19" s="82">
        <v>30</v>
      </c>
      <c r="P19" s="82">
        <v>1</v>
      </c>
      <c r="Q19" s="82">
        <v>30</v>
      </c>
      <c r="R19" s="82">
        <v>1</v>
      </c>
      <c r="S19" s="82">
        <v>30</v>
      </c>
      <c r="T19" s="82">
        <v>1</v>
      </c>
      <c r="U19" s="82">
        <v>30</v>
      </c>
      <c r="V19" s="82">
        <v>1</v>
      </c>
      <c r="W19" s="82">
        <v>30</v>
      </c>
      <c r="X19" s="82">
        <v>1</v>
      </c>
      <c r="Y19" s="82">
        <v>30</v>
      </c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N19" s="82">
        <v>98</v>
      </c>
      <c r="AO19" s="82">
        <v>2570</v>
      </c>
      <c r="AQ19" t="s">
        <v>117</v>
      </c>
      <c r="AR19">
        <v>171</v>
      </c>
      <c r="AS19" s="1">
        <v>4617</v>
      </c>
      <c r="AT19" s="94">
        <v>9.5699999999999993E-2</v>
      </c>
    </row>
    <row r="20" spans="1:46" x14ac:dyDescent="0.2">
      <c r="A20" s="80" t="s">
        <v>118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N20" s="81">
        <v>62</v>
      </c>
      <c r="AO20" s="81">
        <v>1623</v>
      </c>
      <c r="AQ20" t="s">
        <v>119</v>
      </c>
      <c r="AR20">
        <v>11</v>
      </c>
      <c r="AS20">
        <v>424</v>
      </c>
      <c r="AT20" s="94">
        <v>8.8000000000000005E-3</v>
      </c>
    </row>
    <row r="21" spans="1:46" x14ac:dyDescent="0.2">
      <c r="A21" s="36" t="s">
        <v>107</v>
      </c>
      <c r="B21" s="37">
        <f t="shared" ref="B21:W21" si="2">SUM(B18:B20)</f>
        <v>2</v>
      </c>
      <c r="C21" s="37">
        <f t="shared" si="2"/>
        <v>231</v>
      </c>
      <c r="D21" s="37">
        <f t="shared" si="2"/>
        <v>2</v>
      </c>
      <c r="E21" s="37">
        <f t="shared" si="2"/>
        <v>231</v>
      </c>
      <c r="F21" s="37">
        <f t="shared" si="2"/>
        <v>1</v>
      </c>
      <c r="G21" s="37">
        <f t="shared" si="2"/>
        <v>210</v>
      </c>
      <c r="H21" s="37">
        <f t="shared" si="2"/>
        <v>1</v>
      </c>
      <c r="I21" s="37">
        <f t="shared" si="2"/>
        <v>210</v>
      </c>
      <c r="J21" s="37">
        <f t="shared" si="2"/>
        <v>2</v>
      </c>
      <c r="K21" s="37">
        <f t="shared" si="2"/>
        <v>240</v>
      </c>
      <c r="L21" s="37">
        <f t="shared" si="2"/>
        <v>1</v>
      </c>
      <c r="M21" s="37">
        <f t="shared" si="2"/>
        <v>30</v>
      </c>
      <c r="N21" s="37">
        <f t="shared" si="2"/>
        <v>1</v>
      </c>
      <c r="O21" s="37">
        <f t="shared" si="2"/>
        <v>30</v>
      </c>
      <c r="P21" s="37">
        <f t="shared" si="2"/>
        <v>1</v>
      </c>
      <c r="Q21" s="37">
        <f t="shared" si="2"/>
        <v>30</v>
      </c>
      <c r="R21" s="37">
        <f t="shared" si="2"/>
        <v>1</v>
      </c>
      <c r="S21" s="37">
        <f t="shared" si="2"/>
        <v>30</v>
      </c>
      <c r="T21" s="37">
        <f t="shared" si="2"/>
        <v>1</v>
      </c>
      <c r="U21" s="37">
        <f t="shared" si="2"/>
        <v>30</v>
      </c>
      <c r="V21" s="37">
        <f t="shared" si="2"/>
        <v>1</v>
      </c>
      <c r="W21" s="37">
        <f t="shared" si="2"/>
        <v>30</v>
      </c>
      <c r="X21" s="37">
        <f>SUM(X18:X20)</f>
        <v>1</v>
      </c>
      <c r="Y21" s="37">
        <f>SUM(Y18:Y20)</f>
        <v>30</v>
      </c>
      <c r="Z21" s="37"/>
      <c r="AA21" s="37"/>
      <c r="AB21" s="37"/>
      <c r="AC21" s="37"/>
      <c r="AD21" s="37">
        <v>54</v>
      </c>
      <c r="AE21" s="37">
        <v>1131</v>
      </c>
      <c r="AF21" s="37">
        <v>97</v>
      </c>
      <c r="AG21" s="37">
        <v>2275</v>
      </c>
      <c r="AH21" s="37">
        <v>123</v>
      </c>
      <c r="AI21" s="37">
        <v>3030</v>
      </c>
      <c r="AJ21" s="37">
        <v>143</v>
      </c>
      <c r="AK21" s="37">
        <v>3695</v>
      </c>
      <c r="AN21" s="37">
        <v>171</v>
      </c>
      <c r="AO21" s="37">
        <v>4617</v>
      </c>
      <c r="AQ21" t="s">
        <v>120</v>
      </c>
      <c r="AR21">
        <v>98</v>
      </c>
      <c r="AS21" s="1">
        <v>2570</v>
      </c>
      <c r="AT21" s="94">
        <v>5.33E-2</v>
      </c>
    </row>
    <row r="22" spans="1:46" x14ac:dyDescent="0.2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73"/>
      <c r="Z22" s="73"/>
      <c r="AB22" s="73"/>
      <c r="AD22" s="73"/>
      <c r="AF22" s="73"/>
      <c r="AH22" s="73"/>
      <c r="AJ22" s="73"/>
      <c r="AN22" s="73"/>
      <c r="AQ22" t="s">
        <v>121</v>
      </c>
      <c r="AR22">
        <v>62</v>
      </c>
      <c r="AS22" s="1">
        <v>1623</v>
      </c>
      <c r="AT22" s="94">
        <v>3.3599999999999998E-2</v>
      </c>
    </row>
    <row r="23" spans="1:46" x14ac:dyDescent="0.2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73"/>
      <c r="Z23" s="73"/>
      <c r="AB23" s="73"/>
      <c r="AD23" s="73"/>
      <c r="AF23" s="73"/>
      <c r="AH23" s="73"/>
      <c r="AJ23" s="73"/>
      <c r="AN23" s="73"/>
      <c r="AQ23" t="s">
        <v>122</v>
      </c>
      <c r="AR23">
        <v>37</v>
      </c>
      <c r="AS23">
        <v>327</v>
      </c>
      <c r="AT23" s="94">
        <v>6.7999999999999996E-3</v>
      </c>
    </row>
    <row r="24" spans="1:46" x14ac:dyDescent="0.2">
      <c r="A24" s="107" t="s">
        <v>123</v>
      </c>
      <c r="B24" s="109" t="s">
        <v>73</v>
      </c>
      <c r="C24" s="104"/>
      <c r="D24" s="103" t="s">
        <v>74</v>
      </c>
      <c r="E24" s="104"/>
      <c r="F24" s="103" t="s">
        <v>75</v>
      </c>
      <c r="G24" s="104"/>
      <c r="H24" s="103" t="s">
        <v>76</v>
      </c>
      <c r="I24" s="104"/>
      <c r="J24" s="103" t="s">
        <v>77</v>
      </c>
      <c r="K24" s="104"/>
      <c r="L24" s="103" t="s">
        <v>78</v>
      </c>
      <c r="M24" s="104"/>
      <c r="N24" s="103" t="s">
        <v>79</v>
      </c>
      <c r="O24" s="104"/>
      <c r="P24" s="103" t="s">
        <v>80</v>
      </c>
      <c r="Q24" s="104"/>
      <c r="R24" s="103" t="s">
        <v>81</v>
      </c>
      <c r="S24" s="104"/>
      <c r="T24" s="103" t="s">
        <v>82</v>
      </c>
      <c r="U24" s="104"/>
      <c r="V24" s="103" t="s">
        <v>83</v>
      </c>
      <c r="W24" s="104"/>
      <c r="X24" s="103" t="s">
        <v>84</v>
      </c>
      <c r="Y24" s="104"/>
      <c r="Z24" s="103" t="s">
        <v>85</v>
      </c>
      <c r="AA24" s="104"/>
      <c r="AB24" s="69" t="s">
        <v>86</v>
      </c>
      <c r="AC24" s="70"/>
      <c r="AD24" s="69" t="s">
        <v>87</v>
      </c>
      <c r="AE24" s="70"/>
      <c r="AF24" s="103" t="s">
        <v>88</v>
      </c>
      <c r="AG24" s="104"/>
      <c r="AH24" s="103" t="s">
        <v>89</v>
      </c>
      <c r="AI24" s="104"/>
      <c r="AJ24" s="103" t="s">
        <v>90</v>
      </c>
      <c r="AK24" s="104"/>
      <c r="AN24" s="103" t="s">
        <v>91</v>
      </c>
      <c r="AO24" s="104"/>
      <c r="AQ24" t="s">
        <v>124</v>
      </c>
      <c r="AR24">
        <v>28</v>
      </c>
      <c r="AS24">
        <v>231</v>
      </c>
      <c r="AT24" s="94">
        <v>4.7999999999999996E-3</v>
      </c>
    </row>
    <row r="25" spans="1:46" x14ac:dyDescent="0.2">
      <c r="A25" s="108"/>
      <c r="B25" s="35" t="s">
        <v>92</v>
      </c>
      <c r="C25" s="35" t="s">
        <v>93</v>
      </c>
      <c r="D25" s="35" t="s">
        <v>92</v>
      </c>
      <c r="E25" s="35" t="s">
        <v>93</v>
      </c>
      <c r="F25" s="35" t="s">
        <v>92</v>
      </c>
      <c r="G25" s="35" t="s">
        <v>93</v>
      </c>
      <c r="H25" s="35" t="s">
        <v>92</v>
      </c>
      <c r="I25" s="35" t="s">
        <v>93</v>
      </c>
      <c r="J25" s="35" t="s">
        <v>92</v>
      </c>
      <c r="K25" s="35" t="s">
        <v>93</v>
      </c>
      <c r="L25" s="35" t="s">
        <v>92</v>
      </c>
      <c r="M25" s="35" t="s">
        <v>93</v>
      </c>
      <c r="N25" s="35" t="s">
        <v>92</v>
      </c>
      <c r="O25" s="35" t="s">
        <v>93</v>
      </c>
      <c r="P25" s="35" t="s">
        <v>92</v>
      </c>
      <c r="Q25" s="35" t="s">
        <v>93</v>
      </c>
      <c r="R25" s="35" t="s">
        <v>92</v>
      </c>
      <c r="S25" s="35" t="s">
        <v>93</v>
      </c>
      <c r="T25" s="35" t="s">
        <v>92</v>
      </c>
      <c r="U25" s="35" t="s">
        <v>93</v>
      </c>
      <c r="V25" s="35" t="s">
        <v>92</v>
      </c>
      <c r="W25" s="35" t="s">
        <v>93</v>
      </c>
      <c r="X25" s="35" t="s">
        <v>92</v>
      </c>
      <c r="Y25" s="35" t="s">
        <v>93</v>
      </c>
      <c r="Z25" s="35" t="s">
        <v>92</v>
      </c>
      <c r="AA25" s="35" t="s">
        <v>93</v>
      </c>
      <c r="AB25" s="35" t="s">
        <v>92</v>
      </c>
      <c r="AC25" s="35" t="s">
        <v>93</v>
      </c>
      <c r="AD25" s="35" t="s">
        <v>92</v>
      </c>
      <c r="AE25" s="35" t="s">
        <v>93</v>
      </c>
      <c r="AF25" s="35" t="s">
        <v>92</v>
      </c>
      <c r="AG25" s="35" t="s">
        <v>93</v>
      </c>
      <c r="AH25" s="35" t="s">
        <v>92</v>
      </c>
      <c r="AI25" s="35" t="s">
        <v>93</v>
      </c>
      <c r="AJ25" s="35" t="s">
        <v>92</v>
      </c>
      <c r="AK25" s="35" t="s">
        <v>93</v>
      </c>
      <c r="AN25" s="35" t="s">
        <v>92</v>
      </c>
      <c r="AO25" s="35" t="s">
        <v>93</v>
      </c>
      <c r="AQ25" t="s">
        <v>125</v>
      </c>
      <c r="AR25">
        <v>9</v>
      </c>
      <c r="AS25">
        <v>96</v>
      </c>
      <c r="AT25" s="94">
        <v>2E-3</v>
      </c>
    </row>
    <row r="26" spans="1:46" x14ac:dyDescent="0.2">
      <c r="A26" s="80" t="s">
        <v>103</v>
      </c>
      <c r="B26" s="82">
        <v>12</v>
      </c>
      <c r="C26" s="82">
        <v>292</v>
      </c>
      <c r="D26" s="82">
        <v>12</v>
      </c>
      <c r="E26" s="82">
        <v>292</v>
      </c>
      <c r="F26" s="82">
        <v>16</v>
      </c>
      <c r="G26" s="82">
        <v>362</v>
      </c>
      <c r="H26" s="82">
        <v>16</v>
      </c>
      <c r="I26" s="82">
        <v>362</v>
      </c>
      <c r="J26" s="82">
        <v>12</v>
      </c>
      <c r="K26" s="82">
        <v>314</v>
      </c>
      <c r="L26" s="82">
        <v>12</v>
      </c>
      <c r="M26" s="82">
        <v>314</v>
      </c>
      <c r="N26" s="82">
        <v>13</v>
      </c>
      <c r="O26" s="82">
        <v>326</v>
      </c>
      <c r="P26" s="82">
        <v>12</v>
      </c>
      <c r="Q26" s="82">
        <v>314</v>
      </c>
      <c r="R26" s="82">
        <v>12</v>
      </c>
      <c r="S26" s="82">
        <v>314</v>
      </c>
      <c r="T26" s="82">
        <v>12</v>
      </c>
      <c r="U26" s="82">
        <v>314</v>
      </c>
      <c r="V26" s="82">
        <v>12</v>
      </c>
      <c r="W26" s="82">
        <v>314</v>
      </c>
      <c r="X26" s="82">
        <v>13</v>
      </c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N26" s="82"/>
      <c r="AO26" s="82"/>
      <c r="AQ26" t="s">
        <v>126</v>
      </c>
      <c r="AR26">
        <v>35</v>
      </c>
      <c r="AS26">
        <v>261</v>
      </c>
      <c r="AT26" s="94">
        <v>5.4000000000000003E-3</v>
      </c>
    </row>
    <row r="27" spans="1:46" x14ac:dyDescent="0.2">
      <c r="A27" s="80" t="s">
        <v>105</v>
      </c>
      <c r="B27" s="82">
        <v>29</v>
      </c>
      <c r="C27" s="82">
        <v>506</v>
      </c>
      <c r="D27" s="82">
        <v>29</v>
      </c>
      <c r="E27" s="82">
        <v>506</v>
      </c>
      <c r="F27" s="82">
        <v>32</v>
      </c>
      <c r="G27" s="82">
        <v>544</v>
      </c>
      <c r="H27" s="82">
        <v>32</v>
      </c>
      <c r="I27" s="82">
        <v>544</v>
      </c>
      <c r="J27" s="82">
        <v>28</v>
      </c>
      <c r="K27" s="82">
        <v>512</v>
      </c>
      <c r="L27" s="82">
        <v>28</v>
      </c>
      <c r="M27" s="82">
        <v>512</v>
      </c>
      <c r="N27" s="82">
        <v>19</v>
      </c>
      <c r="O27" s="82">
        <v>384</v>
      </c>
      <c r="P27" s="82">
        <v>19</v>
      </c>
      <c r="Q27" s="82">
        <v>384</v>
      </c>
      <c r="R27" s="82">
        <v>15</v>
      </c>
      <c r="S27" s="82">
        <v>303</v>
      </c>
      <c r="T27" s="82">
        <v>16</v>
      </c>
      <c r="U27" s="82">
        <v>323</v>
      </c>
      <c r="V27" s="82">
        <v>16</v>
      </c>
      <c r="W27" s="82">
        <v>323</v>
      </c>
      <c r="X27" s="82">
        <v>16</v>
      </c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N27" s="82"/>
      <c r="AO27" s="82"/>
      <c r="AQ27" t="s">
        <v>127</v>
      </c>
      <c r="AR27" s="1">
        <v>5910</v>
      </c>
      <c r="AS27" s="1">
        <v>30227</v>
      </c>
      <c r="AT27" s="94">
        <v>0.62649999999999995</v>
      </c>
    </row>
    <row r="28" spans="1:46" x14ac:dyDescent="0.2">
      <c r="A28" s="36" t="s">
        <v>107</v>
      </c>
      <c r="B28" s="37">
        <f t="shared" ref="B28:W28" si="3">SUM(B26:B27)</f>
        <v>41</v>
      </c>
      <c r="C28" s="37">
        <f t="shared" si="3"/>
        <v>798</v>
      </c>
      <c r="D28" s="37">
        <f t="shared" si="3"/>
        <v>41</v>
      </c>
      <c r="E28" s="37">
        <f t="shared" si="3"/>
        <v>798</v>
      </c>
      <c r="F28" s="37">
        <f t="shared" si="3"/>
        <v>48</v>
      </c>
      <c r="G28" s="37">
        <f t="shared" si="3"/>
        <v>906</v>
      </c>
      <c r="H28" s="37">
        <f t="shared" si="3"/>
        <v>48</v>
      </c>
      <c r="I28" s="37">
        <f t="shared" si="3"/>
        <v>906</v>
      </c>
      <c r="J28" s="37">
        <f t="shared" si="3"/>
        <v>40</v>
      </c>
      <c r="K28" s="37">
        <f t="shared" si="3"/>
        <v>826</v>
      </c>
      <c r="L28" s="37">
        <f t="shared" si="3"/>
        <v>40</v>
      </c>
      <c r="M28" s="37">
        <f t="shared" si="3"/>
        <v>826</v>
      </c>
      <c r="N28" s="37">
        <f t="shared" si="3"/>
        <v>32</v>
      </c>
      <c r="O28" s="37">
        <f t="shared" si="3"/>
        <v>710</v>
      </c>
      <c r="P28" s="37">
        <f t="shared" si="3"/>
        <v>31</v>
      </c>
      <c r="Q28" s="37">
        <f t="shared" si="3"/>
        <v>698</v>
      </c>
      <c r="R28" s="37">
        <f t="shared" si="3"/>
        <v>27</v>
      </c>
      <c r="S28" s="37">
        <f t="shared" si="3"/>
        <v>617</v>
      </c>
      <c r="T28" s="37">
        <f t="shared" si="3"/>
        <v>28</v>
      </c>
      <c r="U28" s="37">
        <f t="shared" si="3"/>
        <v>637</v>
      </c>
      <c r="V28" s="37">
        <f t="shared" si="3"/>
        <v>28</v>
      </c>
      <c r="W28" s="37">
        <f t="shared" si="3"/>
        <v>637</v>
      </c>
      <c r="X28" s="37">
        <f>SUM(X26:X27)</f>
        <v>29</v>
      </c>
      <c r="Y28" s="37">
        <f>SUM(Y26:Y27)</f>
        <v>0</v>
      </c>
      <c r="Z28" s="37">
        <v>48</v>
      </c>
      <c r="AA28" s="37">
        <v>958</v>
      </c>
      <c r="AB28" s="37">
        <v>49</v>
      </c>
      <c r="AC28" s="37">
        <f>28+20+42+14+20+17+10+18+39+28+17+27+12+18+15+18+13+30+20+25+12+14+13+12+6+18+8+112+21+15+26+11+17+34+57+10+14+8+7+14+70+16+22+13+17</f>
        <v>998</v>
      </c>
      <c r="AD28" s="37">
        <v>44</v>
      </c>
      <c r="AE28" s="37">
        <f>713+869</f>
        <v>1582</v>
      </c>
      <c r="AF28" s="37">
        <v>51</v>
      </c>
      <c r="AG28" s="37">
        <v>1391</v>
      </c>
      <c r="AH28" s="37">
        <v>57</v>
      </c>
      <c r="AI28" s="37">
        <v>1738</v>
      </c>
      <c r="AJ28" s="37">
        <v>59</v>
      </c>
      <c r="AK28" s="37">
        <v>1725</v>
      </c>
      <c r="AN28" s="37">
        <v>68</v>
      </c>
      <c r="AO28" s="37">
        <v>1999</v>
      </c>
      <c r="AQ28" t="s">
        <v>128</v>
      </c>
      <c r="AR28">
        <v>1</v>
      </c>
      <c r="AS28">
        <v>114</v>
      </c>
      <c r="AT28" s="94">
        <v>2.3999999999999998E-3</v>
      </c>
    </row>
    <row r="29" spans="1:46" x14ac:dyDescent="0.2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73"/>
      <c r="Z29" s="73"/>
      <c r="AB29" s="73"/>
      <c r="AD29" s="73"/>
      <c r="AF29" s="73"/>
      <c r="AH29" s="73"/>
      <c r="AJ29" s="73"/>
      <c r="AN29" s="73"/>
      <c r="AQ29" t="s">
        <v>13</v>
      </c>
      <c r="AR29" s="1">
        <v>6320</v>
      </c>
      <c r="AS29" s="1">
        <v>48244</v>
      </c>
    </row>
    <row r="30" spans="1:46" x14ac:dyDescent="0.2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73"/>
      <c r="Z30" s="73"/>
      <c r="AB30" s="73"/>
      <c r="AD30" s="73"/>
      <c r="AF30" s="73"/>
      <c r="AH30" s="73"/>
      <c r="AJ30" s="73"/>
      <c r="AN30" s="73"/>
    </row>
    <row r="31" spans="1:46" x14ac:dyDescent="0.2">
      <c r="A31" s="107" t="s">
        <v>129</v>
      </c>
      <c r="B31" s="109" t="s">
        <v>73</v>
      </c>
      <c r="C31" s="104"/>
      <c r="D31" s="103" t="s">
        <v>74</v>
      </c>
      <c r="E31" s="104"/>
      <c r="F31" s="103" t="s">
        <v>75</v>
      </c>
      <c r="G31" s="104"/>
      <c r="H31" s="103" t="s">
        <v>76</v>
      </c>
      <c r="I31" s="104"/>
      <c r="J31" s="103" t="s">
        <v>77</v>
      </c>
      <c r="K31" s="104"/>
      <c r="L31" s="103" t="s">
        <v>78</v>
      </c>
      <c r="M31" s="104"/>
      <c r="N31" s="103" t="s">
        <v>79</v>
      </c>
      <c r="O31" s="104"/>
      <c r="P31" s="103" t="s">
        <v>80</v>
      </c>
      <c r="Q31" s="104"/>
      <c r="R31" s="103" t="s">
        <v>81</v>
      </c>
      <c r="S31" s="104"/>
      <c r="T31" s="103" t="s">
        <v>82</v>
      </c>
      <c r="U31" s="104"/>
      <c r="V31" s="103" t="s">
        <v>83</v>
      </c>
      <c r="W31" s="104"/>
      <c r="X31" s="103" t="s">
        <v>84</v>
      </c>
      <c r="Y31" s="104"/>
      <c r="Z31" s="103" t="s">
        <v>85</v>
      </c>
      <c r="AA31" s="104"/>
      <c r="AB31" s="69" t="s">
        <v>86</v>
      </c>
      <c r="AC31" s="70"/>
      <c r="AD31" s="69" t="s">
        <v>87</v>
      </c>
      <c r="AE31" s="70"/>
      <c r="AF31" s="103" t="s">
        <v>88</v>
      </c>
      <c r="AG31" s="104"/>
      <c r="AH31" s="103" t="s">
        <v>89</v>
      </c>
      <c r="AI31" s="104"/>
      <c r="AJ31" s="103" t="s">
        <v>90</v>
      </c>
      <c r="AK31" s="104"/>
      <c r="AN31" s="103" t="s">
        <v>91</v>
      </c>
      <c r="AO31" s="104"/>
    </row>
    <row r="32" spans="1:46" x14ac:dyDescent="0.2">
      <c r="A32" s="108"/>
      <c r="B32" s="35" t="s">
        <v>92</v>
      </c>
      <c r="C32" s="35" t="s">
        <v>93</v>
      </c>
      <c r="D32" s="35" t="s">
        <v>92</v>
      </c>
      <c r="E32" s="35" t="s">
        <v>93</v>
      </c>
      <c r="F32" s="35" t="s">
        <v>92</v>
      </c>
      <c r="G32" s="35" t="s">
        <v>93</v>
      </c>
      <c r="H32" s="35" t="s">
        <v>92</v>
      </c>
      <c r="I32" s="35" t="s">
        <v>93</v>
      </c>
      <c r="J32" s="35" t="s">
        <v>92</v>
      </c>
      <c r="K32" s="35" t="s">
        <v>93</v>
      </c>
      <c r="L32" s="35" t="s">
        <v>92</v>
      </c>
      <c r="M32" s="35" t="s">
        <v>93</v>
      </c>
      <c r="N32" s="35" t="s">
        <v>92</v>
      </c>
      <c r="O32" s="35" t="s">
        <v>93</v>
      </c>
      <c r="P32" s="35" t="s">
        <v>92</v>
      </c>
      <c r="Q32" s="35" t="s">
        <v>93</v>
      </c>
      <c r="R32" s="35" t="s">
        <v>92</v>
      </c>
      <c r="S32" s="35" t="s">
        <v>93</v>
      </c>
      <c r="T32" s="35" t="s">
        <v>92</v>
      </c>
      <c r="U32" s="35" t="s">
        <v>93</v>
      </c>
      <c r="V32" s="35" t="s">
        <v>92</v>
      </c>
      <c r="W32" s="35" t="s">
        <v>93</v>
      </c>
      <c r="X32" s="35" t="s">
        <v>92</v>
      </c>
      <c r="Y32" s="35" t="s">
        <v>93</v>
      </c>
      <c r="Z32" s="35" t="s">
        <v>92</v>
      </c>
      <c r="AA32" s="35" t="s">
        <v>93</v>
      </c>
      <c r="AB32" s="35" t="s">
        <v>92</v>
      </c>
      <c r="AC32" s="35" t="s">
        <v>93</v>
      </c>
      <c r="AD32" s="35" t="s">
        <v>92</v>
      </c>
      <c r="AE32" s="35" t="s">
        <v>93</v>
      </c>
      <c r="AF32" s="35" t="s">
        <v>92</v>
      </c>
      <c r="AG32" s="35" t="s">
        <v>93</v>
      </c>
      <c r="AH32" s="35" t="s">
        <v>92</v>
      </c>
      <c r="AI32" s="35" t="s">
        <v>93</v>
      </c>
      <c r="AJ32" s="35" t="s">
        <v>92</v>
      </c>
      <c r="AK32" s="35" t="s">
        <v>93</v>
      </c>
      <c r="AN32" s="35" t="s">
        <v>92</v>
      </c>
      <c r="AO32" s="35" t="s">
        <v>93</v>
      </c>
    </row>
    <row r="33" spans="1:41" x14ac:dyDescent="0.2">
      <c r="A33" s="80" t="s">
        <v>130</v>
      </c>
      <c r="B33" s="82">
        <v>1</v>
      </c>
      <c r="C33" s="82">
        <v>110</v>
      </c>
      <c r="D33" s="82">
        <v>1</v>
      </c>
      <c r="E33" s="82">
        <v>110</v>
      </c>
      <c r="F33" s="82">
        <v>1</v>
      </c>
      <c r="G33" s="82">
        <v>110</v>
      </c>
      <c r="H33" s="82">
        <v>1</v>
      </c>
      <c r="I33" s="82">
        <v>110</v>
      </c>
      <c r="J33" s="82">
        <v>1</v>
      </c>
      <c r="K33" s="82">
        <v>110</v>
      </c>
      <c r="L33" s="82">
        <v>1</v>
      </c>
      <c r="M33" s="82">
        <v>110</v>
      </c>
      <c r="N33" s="82">
        <v>1</v>
      </c>
      <c r="O33" s="82">
        <v>110</v>
      </c>
      <c r="P33" s="82">
        <v>1</v>
      </c>
      <c r="Q33" s="82">
        <v>110</v>
      </c>
      <c r="R33" s="82">
        <v>1</v>
      </c>
      <c r="S33" s="82">
        <v>110</v>
      </c>
      <c r="T33" s="82">
        <v>1</v>
      </c>
      <c r="U33" s="82">
        <v>110</v>
      </c>
      <c r="V33" s="82">
        <v>1</v>
      </c>
      <c r="W33" s="82">
        <v>110</v>
      </c>
      <c r="X33" s="82">
        <v>1</v>
      </c>
      <c r="Y33" s="82">
        <v>110</v>
      </c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N33" s="82"/>
      <c r="AO33" s="82"/>
    </row>
    <row r="34" spans="1:41" x14ac:dyDescent="0.2">
      <c r="A34" s="36" t="s">
        <v>107</v>
      </c>
      <c r="B34" s="37">
        <f t="shared" ref="B34:W34" si="4">SUM(B33)</f>
        <v>1</v>
      </c>
      <c r="C34" s="37">
        <f t="shared" si="4"/>
        <v>110</v>
      </c>
      <c r="D34" s="37">
        <f t="shared" si="4"/>
        <v>1</v>
      </c>
      <c r="E34" s="37">
        <f t="shared" si="4"/>
        <v>110</v>
      </c>
      <c r="F34" s="37">
        <f t="shared" si="4"/>
        <v>1</v>
      </c>
      <c r="G34" s="37">
        <f t="shared" si="4"/>
        <v>110</v>
      </c>
      <c r="H34" s="37">
        <f t="shared" si="4"/>
        <v>1</v>
      </c>
      <c r="I34" s="37">
        <f t="shared" si="4"/>
        <v>110</v>
      </c>
      <c r="J34" s="37">
        <f t="shared" si="4"/>
        <v>1</v>
      </c>
      <c r="K34" s="37">
        <f t="shared" si="4"/>
        <v>110</v>
      </c>
      <c r="L34" s="37">
        <f t="shared" si="4"/>
        <v>1</v>
      </c>
      <c r="M34" s="37">
        <f t="shared" si="4"/>
        <v>110</v>
      </c>
      <c r="N34" s="37">
        <f t="shared" si="4"/>
        <v>1</v>
      </c>
      <c r="O34" s="37">
        <f t="shared" si="4"/>
        <v>110</v>
      </c>
      <c r="P34" s="37">
        <f t="shared" si="4"/>
        <v>1</v>
      </c>
      <c r="Q34" s="37">
        <f t="shared" si="4"/>
        <v>110</v>
      </c>
      <c r="R34" s="37">
        <f t="shared" si="4"/>
        <v>1</v>
      </c>
      <c r="S34" s="37">
        <f t="shared" si="4"/>
        <v>110</v>
      </c>
      <c r="T34" s="37">
        <f t="shared" si="4"/>
        <v>1</v>
      </c>
      <c r="U34" s="37">
        <f t="shared" si="4"/>
        <v>110</v>
      </c>
      <c r="V34" s="37">
        <f t="shared" si="4"/>
        <v>1</v>
      </c>
      <c r="W34" s="37">
        <f t="shared" si="4"/>
        <v>110</v>
      </c>
      <c r="X34" s="37">
        <f>SUM(X33)</f>
        <v>1</v>
      </c>
      <c r="Y34" s="37">
        <f>SUM(Y33)</f>
        <v>110</v>
      </c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N34" s="37"/>
      <c r="AO34" s="37"/>
    </row>
    <row r="35" spans="1:41" x14ac:dyDescent="0.2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73"/>
      <c r="Z35" s="73"/>
    </row>
    <row r="36" spans="1:41" x14ac:dyDescent="0.2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Y36" s="73"/>
      <c r="Z36" s="73"/>
    </row>
    <row r="37" spans="1:41" x14ac:dyDescent="0.2">
      <c r="A37" s="111" t="s">
        <v>131</v>
      </c>
      <c r="B37" s="111"/>
      <c r="C37" s="111"/>
      <c r="D37" s="111"/>
      <c r="E37" s="38">
        <f>C13+C21+C28+C34</f>
        <v>4141</v>
      </c>
      <c r="F37" s="76"/>
      <c r="G37" s="112" t="s">
        <v>132</v>
      </c>
      <c r="H37" s="112"/>
      <c r="I37" s="112"/>
      <c r="J37" s="112"/>
      <c r="K37" s="76"/>
      <c r="L37" s="38">
        <f>B$13+B$21+B$28+B$34</f>
        <v>68</v>
      </c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73"/>
    </row>
    <row r="38" spans="1:41" x14ac:dyDescent="0.2">
      <c r="A38" s="111" t="s">
        <v>133</v>
      </c>
      <c r="B38" s="111"/>
      <c r="C38" s="111"/>
      <c r="D38" s="111"/>
      <c r="E38" s="38">
        <f>E13+E21+E28+E34</f>
        <v>4352</v>
      </c>
      <c r="F38" s="76"/>
      <c r="G38" s="112" t="s">
        <v>134</v>
      </c>
      <c r="H38" s="112"/>
      <c r="I38" s="112"/>
      <c r="J38" s="112"/>
      <c r="K38" s="76"/>
      <c r="L38" s="38">
        <f>D13+D21+D28+D34</f>
        <v>70</v>
      </c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73"/>
      <c r="Z38" s="73"/>
    </row>
    <row r="39" spans="1:41" x14ac:dyDescent="0.2">
      <c r="A39" s="111" t="s">
        <v>135</v>
      </c>
      <c r="B39" s="111"/>
      <c r="C39" s="111"/>
      <c r="D39" s="111"/>
      <c r="E39" s="38">
        <f>G13+G21+G28+G34</f>
        <v>4694</v>
      </c>
      <c r="F39" s="76"/>
      <c r="G39" s="112" t="s">
        <v>136</v>
      </c>
      <c r="H39" s="112"/>
      <c r="I39" s="112"/>
      <c r="J39" s="112"/>
      <c r="K39" s="76"/>
      <c r="L39" s="38">
        <f>F13+F21+F28+F34</f>
        <v>80</v>
      </c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73"/>
      <c r="Z39" s="73"/>
    </row>
    <row r="40" spans="1:41" x14ac:dyDescent="0.2">
      <c r="A40" s="111" t="s">
        <v>137</v>
      </c>
      <c r="B40" s="111"/>
      <c r="C40" s="111"/>
      <c r="D40" s="111"/>
      <c r="E40" s="38">
        <f>I13+I21+I28+I34</f>
        <v>4992</v>
      </c>
      <c r="F40" s="76"/>
      <c r="G40" s="112" t="s">
        <v>138</v>
      </c>
      <c r="H40" s="112"/>
      <c r="I40" s="112"/>
      <c r="J40" s="112"/>
      <c r="K40" s="76"/>
      <c r="L40" s="38">
        <f>H13+H21+H28+H34</f>
        <v>82</v>
      </c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73"/>
      <c r="Z40" s="73"/>
    </row>
    <row r="41" spans="1:41" x14ac:dyDescent="0.2">
      <c r="A41" s="111" t="s">
        <v>139</v>
      </c>
      <c r="B41" s="111"/>
      <c r="C41" s="111"/>
      <c r="D41" s="111"/>
      <c r="E41" s="38">
        <f>K13+K21+K28+K34</f>
        <v>5938</v>
      </c>
      <c r="F41" s="76"/>
      <c r="G41" s="112" t="s">
        <v>140</v>
      </c>
      <c r="H41" s="112"/>
      <c r="I41" s="112"/>
      <c r="J41" s="112"/>
      <c r="K41" s="76"/>
      <c r="L41" s="38">
        <f>J13+J21+J28+J34</f>
        <v>82</v>
      </c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73"/>
      <c r="Z41" s="73"/>
    </row>
    <row r="42" spans="1:41" x14ac:dyDescent="0.2">
      <c r="A42" s="111" t="s">
        <v>141</v>
      </c>
      <c r="B42" s="111"/>
      <c r="C42" s="111"/>
      <c r="D42" s="111"/>
      <c r="E42" s="38">
        <f>M13+M21+M28+M34</f>
        <v>6310</v>
      </c>
      <c r="F42" s="76"/>
      <c r="G42" s="112" t="s">
        <v>142</v>
      </c>
      <c r="H42" s="112"/>
      <c r="I42" s="112"/>
      <c r="J42" s="112"/>
      <c r="K42" s="76"/>
      <c r="L42" s="38">
        <f>L13+L21+L28+L34</f>
        <v>86</v>
      </c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73"/>
      <c r="Z42" s="73"/>
    </row>
    <row r="43" spans="1:41" x14ac:dyDescent="0.2">
      <c r="A43" s="111" t="s">
        <v>143</v>
      </c>
      <c r="B43" s="111"/>
      <c r="C43" s="111"/>
      <c r="D43" s="111"/>
      <c r="E43" s="38">
        <f>+O13+O21+O28+O34</f>
        <v>6702</v>
      </c>
      <c r="F43" s="76"/>
      <c r="G43" s="112" t="s">
        <v>144</v>
      </c>
      <c r="H43" s="112"/>
      <c r="I43" s="112"/>
      <c r="J43" s="112"/>
      <c r="K43" s="76"/>
      <c r="L43" s="38">
        <f>N13+N21+N28+N34</f>
        <v>80</v>
      </c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73"/>
      <c r="Z43" s="73"/>
    </row>
    <row r="44" spans="1:41" x14ac:dyDescent="0.2">
      <c r="A44" s="111" t="s">
        <v>145</v>
      </c>
      <c r="B44" s="111"/>
      <c r="C44" s="111"/>
      <c r="D44" s="111"/>
      <c r="E44" s="38">
        <f>Q13+Q21+Q28+Q34</f>
        <v>7614</v>
      </c>
      <c r="F44" s="76"/>
      <c r="G44" s="112" t="s">
        <v>146</v>
      </c>
      <c r="H44" s="112"/>
      <c r="I44" s="112"/>
      <c r="J44" s="112"/>
      <c r="K44" s="76"/>
      <c r="L44" s="38">
        <f>P13+P21+P28+P34</f>
        <v>79</v>
      </c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73"/>
      <c r="Z44" s="73"/>
    </row>
    <row r="45" spans="1:41" x14ac:dyDescent="0.2">
      <c r="A45" s="111" t="s">
        <v>147</v>
      </c>
      <c r="B45" s="111"/>
      <c r="C45" s="111"/>
      <c r="D45" s="111"/>
      <c r="E45" s="38">
        <f>S13+S21+S28+S34</f>
        <v>7830</v>
      </c>
      <c r="F45" s="76"/>
      <c r="G45" s="112" t="s">
        <v>148</v>
      </c>
      <c r="H45" s="112"/>
      <c r="I45" s="112"/>
      <c r="J45" s="112"/>
      <c r="K45" s="76"/>
      <c r="L45" s="38">
        <f>R13+R21+R28+R34</f>
        <v>79</v>
      </c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73"/>
      <c r="Z45" s="73"/>
    </row>
    <row r="46" spans="1:41" x14ac:dyDescent="0.2">
      <c r="A46" s="111" t="s">
        <v>149</v>
      </c>
      <c r="B46" s="111"/>
      <c r="C46" s="111"/>
      <c r="D46" s="111"/>
      <c r="E46" s="38">
        <f>U13+U21+U28+U34</f>
        <v>8895</v>
      </c>
      <c r="F46" s="76"/>
      <c r="G46" s="112" t="s">
        <v>150</v>
      </c>
      <c r="H46" s="112"/>
      <c r="I46" s="112"/>
      <c r="J46" s="112"/>
      <c r="K46" s="76"/>
      <c r="L46" s="38">
        <f>T13+T21+T28+T34</f>
        <v>85</v>
      </c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73"/>
      <c r="Z46" s="73"/>
    </row>
    <row r="47" spans="1:41" x14ac:dyDescent="0.2">
      <c r="A47" s="111" t="s">
        <v>151</v>
      </c>
      <c r="B47" s="111"/>
      <c r="C47" s="111"/>
      <c r="D47" s="111"/>
      <c r="E47" s="38">
        <f>W13+W21+W28+W34</f>
        <v>9197</v>
      </c>
      <c r="F47" s="76"/>
      <c r="G47" s="112" t="s">
        <v>152</v>
      </c>
      <c r="H47" s="112"/>
      <c r="I47" s="112"/>
      <c r="J47" s="112"/>
      <c r="K47" s="76"/>
      <c r="L47" s="38">
        <f>V13+V21+V28+V34</f>
        <v>87</v>
      </c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73"/>
      <c r="Z47" s="73"/>
    </row>
    <row r="48" spans="1:41" x14ac:dyDescent="0.2">
      <c r="A48" s="111" t="s">
        <v>153</v>
      </c>
      <c r="B48" s="111"/>
      <c r="C48" s="111"/>
      <c r="D48" s="111"/>
      <c r="E48" s="38">
        <f>Y13+Y1+Y28+Y34</f>
        <v>7350</v>
      </c>
      <c r="F48" s="76"/>
      <c r="G48" s="112" t="s">
        <v>154</v>
      </c>
      <c r="H48" s="112"/>
      <c r="I48" s="112"/>
      <c r="J48" s="112"/>
      <c r="K48" s="76"/>
      <c r="L48" s="38">
        <f>X13+X21+X28+X34</f>
        <v>89</v>
      </c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3"/>
      <c r="Z48" s="73"/>
    </row>
    <row r="49" spans="1:26" x14ac:dyDescent="0.2">
      <c r="A49" s="111" t="s">
        <v>155</v>
      </c>
      <c r="B49" s="111"/>
      <c r="C49" s="111"/>
      <c r="D49" s="111"/>
      <c r="E49" s="38">
        <f>AA13+AA21+AA28+AA34</f>
        <v>9143</v>
      </c>
      <c r="F49" s="76"/>
      <c r="G49" s="112" t="s">
        <v>156</v>
      </c>
      <c r="H49" s="112"/>
      <c r="I49" s="112"/>
      <c r="J49" s="112"/>
      <c r="K49" s="76"/>
      <c r="L49" s="38">
        <f>Z13+Z21+Z28+Z34</f>
        <v>116</v>
      </c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3"/>
      <c r="Z49" s="73"/>
    </row>
  </sheetData>
  <mergeCells count="121">
    <mergeCell ref="G46:J46"/>
    <mergeCell ref="M46:W46"/>
    <mergeCell ref="G44:J44"/>
    <mergeCell ref="M44:W44"/>
    <mergeCell ref="Z24:AA24"/>
    <mergeCell ref="Z31:AA31"/>
    <mergeCell ref="M39:W39"/>
    <mergeCell ref="M43:W43"/>
    <mergeCell ref="A44:D44"/>
    <mergeCell ref="A39:D39"/>
    <mergeCell ref="A41:D41"/>
    <mergeCell ref="G41:J41"/>
    <mergeCell ref="M41:W41"/>
    <mergeCell ref="A40:D40"/>
    <mergeCell ref="G40:J40"/>
    <mergeCell ref="M40:W40"/>
    <mergeCell ref="G39:J39"/>
    <mergeCell ref="M38:W38"/>
    <mergeCell ref="A31:A32"/>
    <mergeCell ref="A48:D48"/>
    <mergeCell ref="G48:J48"/>
    <mergeCell ref="P24:Q24"/>
    <mergeCell ref="R24:S24"/>
    <mergeCell ref="L24:M24"/>
    <mergeCell ref="N24:O24"/>
    <mergeCell ref="A29:W29"/>
    <mergeCell ref="A30:W30"/>
    <mergeCell ref="T24:U24"/>
    <mergeCell ref="V24:W24"/>
    <mergeCell ref="A24:A25"/>
    <mergeCell ref="B24:C24"/>
    <mergeCell ref="D24:E24"/>
    <mergeCell ref="F24:G24"/>
    <mergeCell ref="H24:I24"/>
    <mergeCell ref="J24:K24"/>
    <mergeCell ref="A42:D42"/>
    <mergeCell ref="G42:J42"/>
    <mergeCell ref="M42:W42"/>
    <mergeCell ref="A47:D47"/>
    <mergeCell ref="G47:J47"/>
    <mergeCell ref="M47:W47"/>
    <mergeCell ref="A43:D43"/>
    <mergeCell ref="G43:J43"/>
    <mergeCell ref="A49:D49"/>
    <mergeCell ref="G49:J49"/>
    <mergeCell ref="A45:D45"/>
    <mergeCell ref="G45:J45"/>
    <mergeCell ref="M45:W45"/>
    <mergeCell ref="A46:D46"/>
    <mergeCell ref="J31:K31"/>
    <mergeCell ref="A35:W35"/>
    <mergeCell ref="A36:W36"/>
    <mergeCell ref="A37:D37"/>
    <mergeCell ref="G37:J37"/>
    <mergeCell ref="M37:W37"/>
    <mergeCell ref="R31:S31"/>
    <mergeCell ref="T31:U31"/>
    <mergeCell ref="V31:W31"/>
    <mergeCell ref="A38:D38"/>
    <mergeCell ref="B31:C31"/>
    <mergeCell ref="D31:E31"/>
    <mergeCell ref="F31:G31"/>
    <mergeCell ref="P31:Q31"/>
    <mergeCell ref="G38:J38"/>
    <mergeCell ref="H31:I31"/>
    <mergeCell ref="L31:M31"/>
    <mergeCell ref="N31:O31"/>
    <mergeCell ref="D16:E16"/>
    <mergeCell ref="F16:G16"/>
    <mergeCell ref="L6:M6"/>
    <mergeCell ref="N6:O6"/>
    <mergeCell ref="P6:Q6"/>
    <mergeCell ref="R6:S6"/>
    <mergeCell ref="L16:M16"/>
    <mergeCell ref="N16:O16"/>
    <mergeCell ref="P16:Q16"/>
    <mergeCell ref="R16:S16"/>
    <mergeCell ref="X6:Y6"/>
    <mergeCell ref="X16:Y16"/>
    <mergeCell ref="X24:Y24"/>
    <mergeCell ref="X31:Y31"/>
    <mergeCell ref="A4:W4"/>
    <mergeCell ref="A5:W5"/>
    <mergeCell ref="A6:A7"/>
    <mergeCell ref="B6:C6"/>
    <mergeCell ref="D6:E6"/>
    <mergeCell ref="F6:G6"/>
    <mergeCell ref="H16:I16"/>
    <mergeCell ref="J16:K16"/>
    <mergeCell ref="H6:I6"/>
    <mergeCell ref="J6:K6"/>
    <mergeCell ref="A22:W22"/>
    <mergeCell ref="A23:W23"/>
    <mergeCell ref="T16:U16"/>
    <mergeCell ref="V16:W16"/>
    <mergeCell ref="T6:U6"/>
    <mergeCell ref="V6:W6"/>
    <mergeCell ref="A14:W14"/>
    <mergeCell ref="A15:W15"/>
    <mergeCell ref="A16:A17"/>
    <mergeCell ref="B16:C16"/>
    <mergeCell ref="AF6:AG6"/>
    <mergeCell ref="AF16:AG16"/>
    <mergeCell ref="AF24:AG24"/>
    <mergeCell ref="AF31:AG31"/>
    <mergeCell ref="AD6:AE6"/>
    <mergeCell ref="AB6:AC6"/>
    <mergeCell ref="Z6:AA6"/>
    <mergeCell ref="Z16:AA16"/>
    <mergeCell ref="AN6:AO6"/>
    <mergeCell ref="AN16:AO16"/>
    <mergeCell ref="AN24:AO24"/>
    <mergeCell ref="AN31:AO31"/>
    <mergeCell ref="AJ6:AK6"/>
    <mergeCell ref="AJ16:AK16"/>
    <mergeCell ref="AJ24:AK24"/>
    <mergeCell ref="AJ31:AK31"/>
    <mergeCell ref="AH6:AI6"/>
    <mergeCell ref="AH16:AI16"/>
    <mergeCell ref="AH24:AI24"/>
    <mergeCell ref="AH31:AI31"/>
  </mergeCells>
  <phoneticPr fontId="8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7" sqref="C17:D17"/>
    </sheetView>
  </sheetViews>
  <sheetFormatPr baseColWidth="10" defaultColWidth="11.42578125" defaultRowHeight="12.75" x14ac:dyDescent="0.2"/>
  <cols>
    <col min="1" max="1" width="28.28515625" customWidth="1"/>
  </cols>
  <sheetData>
    <row r="1" spans="1:4" ht="25.5" x14ac:dyDescent="0.2">
      <c r="A1" s="79" t="s">
        <v>157</v>
      </c>
      <c r="B1" s="9"/>
      <c r="C1" s="9"/>
    </row>
    <row r="2" spans="1:4" x14ac:dyDescent="0.2">
      <c r="A2" s="79" t="s">
        <v>158</v>
      </c>
      <c r="B2" s="9"/>
      <c r="C2" s="9"/>
    </row>
    <row r="3" spans="1:4" ht="25.5" x14ac:dyDescent="0.2">
      <c r="A3" s="54" t="s">
        <v>159</v>
      </c>
      <c r="B3" s="9"/>
      <c r="C3" s="9"/>
    </row>
    <row r="5" spans="1:4" x14ac:dyDescent="0.2">
      <c r="C5" t="s">
        <v>160</v>
      </c>
      <c r="D5" t="s">
        <v>161</v>
      </c>
    </row>
    <row r="6" spans="1:4" x14ac:dyDescent="0.2">
      <c r="B6">
        <v>2007</v>
      </c>
      <c r="C6">
        <v>57</v>
      </c>
      <c r="D6" s="1">
        <v>429107</v>
      </c>
    </row>
    <row r="7" spans="1:4" x14ac:dyDescent="0.2">
      <c r="B7">
        <v>2008</v>
      </c>
      <c r="C7">
        <v>52</v>
      </c>
      <c r="D7" s="1">
        <v>360627</v>
      </c>
    </row>
    <row r="8" spans="1:4" x14ac:dyDescent="0.2">
      <c r="B8">
        <v>2009</v>
      </c>
      <c r="C8">
        <v>45</v>
      </c>
      <c r="D8" s="1">
        <v>307055</v>
      </c>
    </row>
    <row r="9" spans="1:4" x14ac:dyDescent="0.2">
      <c r="B9">
        <v>2010</v>
      </c>
      <c r="C9">
        <v>36</v>
      </c>
      <c r="D9" s="1">
        <v>262167</v>
      </c>
    </row>
    <row r="10" spans="1:4" x14ac:dyDescent="0.2">
      <c r="B10">
        <v>2011</v>
      </c>
      <c r="C10">
        <v>38</v>
      </c>
      <c r="D10" s="1">
        <v>258576</v>
      </c>
    </row>
    <row r="11" spans="1:4" x14ac:dyDescent="0.2">
      <c r="B11">
        <v>2012</v>
      </c>
      <c r="C11">
        <v>41</v>
      </c>
      <c r="D11" s="1">
        <v>239299</v>
      </c>
    </row>
    <row r="12" spans="1:4" x14ac:dyDescent="0.2">
      <c r="B12">
        <v>2013</v>
      </c>
      <c r="C12">
        <v>14</v>
      </c>
      <c r="D12" s="1">
        <v>116513</v>
      </c>
    </row>
    <row r="13" spans="1:4" x14ac:dyDescent="0.2">
      <c r="B13">
        <v>2014</v>
      </c>
      <c r="C13">
        <v>15</v>
      </c>
      <c r="D13" s="1">
        <v>143100</v>
      </c>
    </row>
    <row r="14" spans="1:4" x14ac:dyDescent="0.2">
      <c r="B14">
        <v>2015</v>
      </c>
      <c r="C14">
        <v>19</v>
      </c>
      <c r="D14" s="1">
        <v>194652</v>
      </c>
    </row>
    <row r="15" spans="1:4" x14ac:dyDescent="0.2">
      <c r="B15">
        <v>2016</v>
      </c>
      <c r="C15">
        <v>19</v>
      </c>
      <c r="D15" s="1">
        <v>152792</v>
      </c>
    </row>
    <row r="16" spans="1:4" x14ac:dyDescent="0.2">
      <c r="B16">
        <v>2017</v>
      </c>
      <c r="C16">
        <v>17</v>
      </c>
      <c r="D16" s="1">
        <v>57283</v>
      </c>
    </row>
    <row r="17" spans="2:4" x14ac:dyDescent="0.2">
      <c r="B17">
        <v>2018</v>
      </c>
      <c r="C17">
        <v>16</v>
      </c>
      <c r="D17" s="1">
        <v>92267</v>
      </c>
    </row>
    <row r="19" spans="2:4" x14ac:dyDescent="0.2">
      <c r="D19" s="1"/>
    </row>
  </sheetData>
  <phoneticPr fontId="8" type="noConversion"/>
  <pageMargins left="0.75" right="0.75" top="1" bottom="1" header="0" footer="0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15"/>
  <sheetViews>
    <sheetView tabSelected="1" zoomScaleNormal="100" workbookViewId="0">
      <pane xSplit="2" ySplit="8" topLeftCell="C200" activePane="bottomRight" state="frozen"/>
      <selection pane="topRight" activeCell="B1" sqref="B1"/>
      <selection pane="bottomLeft" activeCell="A10" sqref="A10"/>
      <selection pane="bottomRight" activeCell="B214" sqref="B214"/>
    </sheetView>
  </sheetViews>
  <sheetFormatPr baseColWidth="10" defaultColWidth="11.42578125" defaultRowHeight="12.75" x14ac:dyDescent="0.2"/>
  <cols>
    <col min="1" max="1" width="27.28515625" customWidth="1"/>
    <col min="6" max="6" width="14" customWidth="1"/>
    <col min="9" max="10" width="11.5703125" bestFit="1" customWidth="1"/>
    <col min="11" max="11" width="12.140625" bestFit="1" customWidth="1"/>
    <col min="12" max="12" width="13.7109375" customWidth="1"/>
    <col min="13" max="13" width="14.28515625" customWidth="1"/>
  </cols>
  <sheetData>
    <row r="1" spans="1:15" ht="38.25" x14ac:dyDescent="0.2">
      <c r="A1" s="46" t="s">
        <v>162</v>
      </c>
      <c r="B1" s="9"/>
      <c r="C1" s="9"/>
      <c r="D1" s="9"/>
      <c r="E1" s="9"/>
    </row>
    <row r="2" spans="1:15" ht="76.5" x14ac:dyDescent="0.2">
      <c r="A2" s="46" t="s">
        <v>163</v>
      </c>
      <c r="B2" s="9"/>
      <c r="C2" s="9"/>
      <c r="D2" s="9"/>
      <c r="E2" s="9"/>
    </row>
    <row r="3" spans="1:15" ht="26.25" customHeight="1" x14ac:dyDescent="0.2">
      <c r="A3" s="67" t="s">
        <v>164</v>
      </c>
      <c r="B3" s="73" t="s">
        <v>165</v>
      </c>
      <c r="E3" s="95"/>
    </row>
    <row r="4" spans="1:15" x14ac:dyDescent="0.2">
      <c r="B4" t="s">
        <v>166</v>
      </c>
    </row>
    <row r="5" spans="1:15" ht="13.5" thickBot="1" x14ac:dyDescent="0.25">
      <c r="B5" s="114" t="s">
        <v>167</v>
      </c>
      <c r="C5" s="114"/>
      <c r="D5" s="114"/>
      <c r="E5" s="114"/>
      <c r="F5" s="114"/>
      <c r="G5" s="114"/>
      <c r="H5" s="114"/>
      <c r="I5" s="114"/>
      <c r="J5" s="114"/>
      <c r="K5" s="21"/>
      <c r="L5" s="21"/>
      <c r="M5" s="21"/>
      <c r="N5" s="21"/>
      <c r="O5" s="21"/>
    </row>
    <row r="6" spans="1:15" s="9" customFormat="1" x14ac:dyDescent="0.2">
      <c r="B6" s="9" t="s">
        <v>168</v>
      </c>
      <c r="C6" s="22" t="s">
        <v>169</v>
      </c>
      <c r="D6" s="22"/>
      <c r="E6" s="22"/>
      <c r="F6" s="22" t="s">
        <v>170</v>
      </c>
      <c r="G6" s="22"/>
      <c r="H6" s="22"/>
      <c r="I6" s="9" t="s">
        <v>171</v>
      </c>
      <c r="J6" s="9" t="s">
        <v>93</v>
      </c>
      <c r="K6" s="9" t="s">
        <v>172</v>
      </c>
      <c r="L6" s="9" t="s">
        <v>172</v>
      </c>
      <c r="M6" s="9" t="s">
        <v>173</v>
      </c>
      <c r="N6" s="9" t="s">
        <v>174</v>
      </c>
      <c r="O6" s="9" t="s">
        <v>175</v>
      </c>
    </row>
    <row r="7" spans="1:15" s="9" customFormat="1" x14ac:dyDescent="0.2">
      <c r="C7" s="9" t="s">
        <v>107</v>
      </c>
      <c r="D7" s="9" t="s">
        <v>176</v>
      </c>
      <c r="E7" s="9" t="s">
        <v>176</v>
      </c>
      <c r="F7" s="9" t="s">
        <v>107</v>
      </c>
      <c r="G7" s="9" t="s">
        <v>176</v>
      </c>
      <c r="H7" s="9" t="s">
        <v>176</v>
      </c>
      <c r="I7" s="9" t="s">
        <v>177</v>
      </c>
      <c r="J7" s="9" t="s">
        <v>178</v>
      </c>
      <c r="K7" s="9" t="s">
        <v>179</v>
      </c>
      <c r="L7" s="9" t="s">
        <v>180</v>
      </c>
      <c r="M7" s="9" t="s">
        <v>181</v>
      </c>
      <c r="N7" s="9" t="s">
        <v>182</v>
      </c>
      <c r="O7" s="9" t="s">
        <v>183</v>
      </c>
    </row>
    <row r="8" spans="1:15" s="9" customFormat="1" x14ac:dyDescent="0.2">
      <c r="B8" s="23"/>
      <c r="C8" s="23"/>
      <c r="D8" s="23" t="s">
        <v>184</v>
      </c>
      <c r="E8" s="23" t="s">
        <v>185</v>
      </c>
      <c r="F8" s="23"/>
      <c r="G8" s="23" t="s">
        <v>184</v>
      </c>
      <c r="H8" s="23" t="s">
        <v>185</v>
      </c>
      <c r="I8" s="23" t="s">
        <v>186</v>
      </c>
      <c r="J8" s="23"/>
      <c r="K8" s="23" t="s">
        <v>187</v>
      </c>
      <c r="L8" s="23" t="s">
        <v>188</v>
      </c>
      <c r="M8" s="23" t="s">
        <v>189</v>
      </c>
      <c r="N8" s="23"/>
      <c r="O8" s="23"/>
    </row>
    <row r="9" spans="1:15" s="27" customFormat="1" x14ac:dyDescent="0.2">
      <c r="B9" s="32">
        <v>38353</v>
      </c>
      <c r="C9" s="24">
        <f t="shared" ref="C9:C20" si="0">SUM(D9:E9)</f>
        <v>24203</v>
      </c>
      <c r="D9" s="24">
        <v>15108</v>
      </c>
      <c r="E9" s="24">
        <v>9095</v>
      </c>
      <c r="F9" s="24">
        <f t="shared" ref="F9:F59" si="1">SUM(G9:H9)</f>
        <v>45163</v>
      </c>
      <c r="G9" s="24">
        <v>28718</v>
      </c>
      <c r="H9" s="24">
        <v>16445</v>
      </c>
      <c r="I9" s="24">
        <v>69</v>
      </c>
      <c r="J9" s="24">
        <v>4956</v>
      </c>
      <c r="K9" s="56">
        <v>29.31</v>
      </c>
      <c r="L9" s="56">
        <v>34.79</v>
      </c>
      <c r="M9" s="56">
        <v>31.78</v>
      </c>
      <c r="N9" s="56">
        <v>1.87</v>
      </c>
      <c r="O9" s="24">
        <v>742</v>
      </c>
    </row>
    <row r="10" spans="1:15" s="27" customFormat="1" x14ac:dyDescent="0.2">
      <c r="B10" s="32">
        <v>38384</v>
      </c>
      <c r="C10" s="24">
        <f t="shared" si="0"/>
        <v>27041</v>
      </c>
      <c r="D10" s="24">
        <v>16044</v>
      </c>
      <c r="E10" s="24">
        <v>10997</v>
      </c>
      <c r="F10" s="24">
        <f t="shared" si="1"/>
        <v>54555</v>
      </c>
      <c r="G10" s="24">
        <v>31931</v>
      </c>
      <c r="H10" s="24">
        <v>22624</v>
      </c>
      <c r="I10" s="24">
        <v>69</v>
      </c>
      <c r="J10" s="24">
        <v>4956</v>
      </c>
      <c r="K10" s="56">
        <v>39.21</v>
      </c>
      <c r="L10" s="56">
        <v>49.91</v>
      </c>
      <c r="M10" s="56">
        <v>41.5</v>
      </c>
      <c r="N10" s="56">
        <v>2.02</v>
      </c>
      <c r="O10" s="24">
        <v>746</v>
      </c>
    </row>
    <row r="11" spans="1:15" s="27" customFormat="1" x14ac:dyDescent="0.2">
      <c r="B11" s="32">
        <v>38412</v>
      </c>
      <c r="C11" s="24">
        <f t="shared" si="0"/>
        <v>33892</v>
      </c>
      <c r="D11" s="24">
        <v>19535</v>
      </c>
      <c r="E11" s="24">
        <v>14357</v>
      </c>
      <c r="F11" s="24">
        <f t="shared" si="1"/>
        <v>79633</v>
      </c>
      <c r="G11" s="24">
        <v>48701</v>
      </c>
      <c r="H11" s="24">
        <v>30932</v>
      </c>
      <c r="I11" s="24">
        <v>72</v>
      </c>
      <c r="J11" s="24">
        <v>5049</v>
      </c>
      <c r="K11" s="56">
        <v>50.65</v>
      </c>
      <c r="L11" s="56">
        <v>58.84</v>
      </c>
      <c r="M11" s="56">
        <v>58.88</v>
      </c>
      <c r="N11" s="56">
        <v>2.35</v>
      </c>
      <c r="O11" s="24">
        <v>784</v>
      </c>
    </row>
    <row r="12" spans="1:15" s="27" customFormat="1" x14ac:dyDescent="0.2">
      <c r="B12" s="32">
        <v>38443</v>
      </c>
      <c r="C12" s="24">
        <f t="shared" si="0"/>
        <v>40093</v>
      </c>
      <c r="D12" s="24">
        <v>21073</v>
      </c>
      <c r="E12" s="24">
        <v>19020</v>
      </c>
      <c r="F12" s="24">
        <f t="shared" si="1"/>
        <v>90611</v>
      </c>
      <c r="G12" s="24">
        <v>50280</v>
      </c>
      <c r="H12" s="24">
        <v>40331</v>
      </c>
      <c r="I12" s="24">
        <v>72</v>
      </c>
      <c r="J12" s="24">
        <v>5587</v>
      </c>
      <c r="K12" s="56">
        <v>53.77</v>
      </c>
      <c r="L12" s="56">
        <v>66.11</v>
      </c>
      <c r="M12" s="56">
        <v>60.94</v>
      </c>
      <c r="N12" s="56">
        <v>2.2599999999999998</v>
      </c>
      <c r="O12" s="24">
        <v>844</v>
      </c>
    </row>
    <row r="13" spans="1:15" s="27" customFormat="1" x14ac:dyDescent="0.2">
      <c r="B13" s="32">
        <v>38473</v>
      </c>
      <c r="C13" s="24">
        <f t="shared" si="0"/>
        <v>46119</v>
      </c>
      <c r="D13" s="24">
        <v>25435</v>
      </c>
      <c r="E13" s="24">
        <v>20684</v>
      </c>
      <c r="F13" s="24">
        <f t="shared" si="1"/>
        <v>86406</v>
      </c>
      <c r="G13" s="24">
        <v>47234</v>
      </c>
      <c r="H13" s="24">
        <v>39172</v>
      </c>
      <c r="I13" s="24">
        <v>72</v>
      </c>
      <c r="J13" s="24">
        <v>5580</v>
      </c>
      <c r="K13" s="56">
        <v>49.81</v>
      </c>
      <c r="L13" s="56">
        <v>60.1</v>
      </c>
      <c r="M13" s="56">
        <v>57.55</v>
      </c>
      <c r="N13" s="56">
        <v>1.87</v>
      </c>
      <c r="O13" s="24">
        <v>861</v>
      </c>
    </row>
    <row r="14" spans="1:15" s="27" customFormat="1" x14ac:dyDescent="0.2">
      <c r="B14" s="32">
        <v>38504</v>
      </c>
      <c r="C14" s="24">
        <f t="shared" si="0"/>
        <v>42651</v>
      </c>
      <c r="D14" s="24">
        <v>26728</v>
      </c>
      <c r="E14" s="24">
        <v>15923</v>
      </c>
      <c r="F14" s="24">
        <f t="shared" si="1"/>
        <v>87435</v>
      </c>
      <c r="G14" s="24">
        <v>51317</v>
      </c>
      <c r="H14" s="24">
        <v>36118</v>
      </c>
      <c r="I14" s="24">
        <v>73</v>
      </c>
      <c r="J14" s="24">
        <v>5610</v>
      </c>
      <c r="K14" s="56">
        <v>51.57</v>
      </c>
      <c r="L14" s="56">
        <v>62.63</v>
      </c>
      <c r="M14" s="56">
        <v>60.53</v>
      </c>
      <c r="N14" s="56">
        <v>2.0499999999999998</v>
      </c>
      <c r="O14" s="24">
        <v>881</v>
      </c>
    </row>
    <row r="15" spans="1:15" s="27" customFormat="1" x14ac:dyDescent="0.2">
      <c r="B15" s="32">
        <v>38534</v>
      </c>
      <c r="C15" s="24">
        <f t="shared" si="0"/>
        <v>38611</v>
      </c>
      <c r="D15" s="24">
        <v>22627</v>
      </c>
      <c r="E15" s="24">
        <v>15984</v>
      </c>
      <c r="F15" s="24">
        <f t="shared" si="1"/>
        <v>88782</v>
      </c>
      <c r="G15" s="24">
        <v>49193</v>
      </c>
      <c r="H15" s="24">
        <v>39589</v>
      </c>
      <c r="I15" s="24">
        <v>76</v>
      </c>
      <c r="J15" s="24">
        <v>5778</v>
      </c>
      <c r="K15" s="56">
        <v>48.83</v>
      </c>
      <c r="L15" s="56">
        <v>57.52</v>
      </c>
      <c r="M15" s="56">
        <v>56.18</v>
      </c>
      <c r="N15" s="56">
        <v>2.2999999999999998</v>
      </c>
      <c r="O15" s="24">
        <v>909</v>
      </c>
    </row>
    <row r="16" spans="1:15" s="27" customFormat="1" x14ac:dyDescent="0.2">
      <c r="B16" s="32">
        <v>38565</v>
      </c>
      <c r="C16" s="24">
        <f t="shared" si="0"/>
        <v>51138</v>
      </c>
      <c r="D16" s="24">
        <v>29778</v>
      </c>
      <c r="E16" s="24">
        <v>21360</v>
      </c>
      <c r="F16" s="24">
        <f t="shared" si="1"/>
        <v>125763</v>
      </c>
      <c r="G16" s="24">
        <v>79117</v>
      </c>
      <c r="H16" s="24">
        <v>46646</v>
      </c>
      <c r="I16" s="24">
        <v>76</v>
      </c>
      <c r="J16" s="24">
        <v>5778</v>
      </c>
      <c r="K16" s="56">
        <v>68.12</v>
      </c>
      <c r="L16" s="56">
        <v>75.41</v>
      </c>
      <c r="M16" s="56">
        <v>77.28</v>
      </c>
      <c r="N16" s="56">
        <v>2.46</v>
      </c>
      <c r="O16" s="24">
        <v>940</v>
      </c>
    </row>
    <row r="17" spans="2:15" s="27" customFormat="1" x14ac:dyDescent="0.2">
      <c r="B17" s="32">
        <v>38596</v>
      </c>
      <c r="C17" s="24">
        <f t="shared" si="0"/>
        <v>43002</v>
      </c>
      <c r="D17" s="24">
        <v>24837</v>
      </c>
      <c r="E17" s="24">
        <v>18165</v>
      </c>
      <c r="F17" s="24">
        <f t="shared" si="1"/>
        <v>87596</v>
      </c>
      <c r="G17" s="24">
        <v>52660</v>
      </c>
      <c r="H17" s="24">
        <v>34936</v>
      </c>
      <c r="I17" s="24">
        <v>76</v>
      </c>
      <c r="J17" s="24">
        <v>5778</v>
      </c>
      <c r="K17" s="56">
        <v>50.26</v>
      </c>
      <c r="L17" s="56">
        <v>60.2</v>
      </c>
      <c r="M17" s="56">
        <v>58.39</v>
      </c>
      <c r="N17" s="56">
        <v>2.04</v>
      </c>
      <c r="O17" s="24">
        <v>898</v>
      </c>
    </row>
    <row r="18" spans="2:15" s="27" customFormat="1" x14ac:dyDescent="0.2">
      <c r="B18" s="32">
        <v>38626</v>
      </c>
      <c r="C18" s="24">
        <f t="shared" si="0"/>
        <v>45671</v>
      </c>
      <c r="D18" s="24">
        <v>25546</v>
      </c>
      <c r="E18" s="24">
        <v>20125</v>
      </c>
      <c r="F18" s="24">
        <f t="shared" si="1"/>
        <v>91130</v>
      </c>
      <c r="G18" s="24">
        <v>53655</v>
      </c>
      <c r="H18" s="24">
        <v>37475</v>
      </c>
      <c r="I18" s="24">
        <v>75</v>
      </c>
      <c r="J18" s="24">
        <v>5670</v>
      </c>
      <c r="K18" s="56">
        <v>51.73</v>
      </c>
      <c r="L18" s="56">
        <v>63.7</v>
      </c>
      <c r="M18" s="56">
        <v>59.24</v>
      </c>
      <c r="N18" s="56">
        <v>2</v>
      </c>
      <c r="O18" s="24">
        <v>881</v>
      </c>
    </row>
    <row r="19" spans="2:15" s="27" customFormat="1" x14ac:dyDescent="0.2">
      <c r="B19" s="32">
        <v>38657</v>
      </c>
      <c r="C19" s="24">
        <f t="shared" si="0"/>
        <v>33318</v>
      </c>
      <c r="D19" s="24">
        <v>21743</v>
      </c>
      <c r="E19" s="24">
        <v>11575</v>
      </c>
      <c r="F19" s="24">
        <f t="shared" si="1"/>
        <v>73797</v>
      </c>
      <c r="G19" s="24">
        <v>45535</v>
      </c>
      <c r="H19" s="24">
        <v>28262</v>
      </c>
      <c r="I19" s="24">
        <v>74</v>
      </c>
      <c r="J19" s="24">
        <v>5640</v>
      </c>
      <c r="K19" s="56">
        <v>43.36</v>
      </c>
      <c r="L19" s="56">
        <v>54.38</v>
      </c>
      <c r="M19" s="56">
        <v>47.61</v>
      </c>
      <c r="N19" s="56">
        <v>2.21</v>
      </c>
      <c r="O19" s="24">
        <v>857</v>
      </c>
    </row>
    <row r="20" spans="2:15" s="27" customFormat="1" x14ac:dyDescent="0.2">
      <c r="B20" s="32">
        <v>38687</v>
      </c>
      <c r="C20" s="24">
        <f t="shared" si="0"/>
        <v>30755</v>
      </c>
      <c r="D20" s="24">
        <v>19625</v>
      </c>
      <c r="E20" s="24">
        <v>11130</v>
      </c>
      <c r="F20" s="24">
        <f t="shared" si="1"/>
        <v>61595</v>
      </c>
      <c r="G20" s="24">
        <v>39296</v>
      </c>
      <c r="H20" s="24">
        <v>22299</v>
      </c>
      <c r="I20" s="24">
        <v>75</v>
      </c>
      <c r="J20" s="24">
        <v>5712</v>
      </c>
      <c r="K20" s="56">
        <v>34.58</v>
      </c>
      <c r="L20" s="56">
        <v>41.14</v>
      </c>
      <c r="M20" s="56">
        <v>38.68</v>
      </c>
      <c r="N20" s="56">
        <v>2</v>
      </c>
      <c r="O20" s="24">
        <v>901</v>
      </c>
    </row>
    <row r="21" spans="2:15" s="27" customFormat="1" x14ac:dyDescent="0.2">
      <c r="B21" s="55">
        <v>2005</v>
      </c>
      <c r="C21" s="58">
        <f t="shared" ref="C21:H21" si="2">SUM(C9:C20)</f>
        <v>456494</v>
      </c>
      <c r="D21" s="58">
        <f>SUM(D9:D20)</f>
        <v>268079</v>
      </c>
      <c r="E21" s="58">
        <f t="shared" si="2"/>
        <v>188415</v>
      </c>
      <c r="F21" s="58">
        <f t="shared" si="2"/>
        <v>972466</v>
      </c>
      <c r="G21" s="58">
        <f t="shared" si="2"/>
        <v>577637</v>
      </c>
      <c r="H21" s="58">
        <f t="shared" si="2"/>
        <v>394829</v>
      </c>
      <c r="I21" s="60">
        <f>AVERAGE(I9:I20)</f>
        <v>73.25</v>
      </c>
      <c r="J21" s="60">
        <f t="shared" ref="J21:O21" si="3">AVERAGE(J9:J20)</f>
        <v>5507.833333333333</v>
      </c>
      <c r="K21" s="61">
        <f t="shared" si="3"/>
        <v>47.6</v>
      </c>
      <c r="L21" s="61">
        <f>AVERAGE(L9:L20)</f>
        <v>57.060833333333335</v>
      </c>
      <c r="M21" s="61">
        <f>AVERAGE(M9:M20)</f>
        <v>54.04666666666666</v>
      </c>
      <c r="N21" s="61">
        <f t="shared" si="3"/>
        <v>2.1191666666666671</v>
      </c>
      <c r="O21" s="60">
        <f t="shared" si="3"/>
        <v>853.66666666666663</v>
      </c>
    </row>
    <row r="22" spans="2:15" x14ac:dyDescent="0.2">
      <c r="B22" s="20">
        <v>38718</v>
      </c>
      <c r="C22" s="26">
        <f>SUM(D22:E22)</f>
        <v>42355</v>
      </c>
      <c r="D22" s="24">
        <v>27973</v>
      </c>
      <c r="E22" s="24">
        <v>14382</v>
      </c>
      <c r="F22" s="24">
        <f t="shared" si="1"/>
        <v>71261</v>
      </c>
      <c r="G22" s="24">
        <v>45957</v>
      </c>
      <c r="H22" s="24">
        <v>25304</v>
      </c>
      <c r="I22" s="24">
        <v>77</v>
      </c>
      <c r="J22" s="24">
        <v>6209</v>
      </c>
      <c r="K22" s="56">
        <v>36.89</v>
      </c>
      <c r="L22" s="56">
        <v>47.61</v>
      </c>
      <c r="M22" s="56">
        <v>42.55</v>
      </c>
      <c r="N22" s="56">
        <v>1.68</v>
      </c>
      <c r="O22" s="24">
        <v>1055</v>
      </c>
    </row>
    <row r="23" spans="2:15" x14ac:dyDescent="0.2">
      <c r="B23" s="20">
        <v>38749</v>
      </c>
      <c r="C23" s="26">
        <f t="shared" ref="C23:C33" si="4">SUM(D23:E23)</f>
        <v>41944</v>
      </c>
      <c r="D23" s="24">
        <v>27061</v>
      </c>
      <c r="E23" s="24">
        <v>14883</v>
      </c>
      <c r="F23" s="24">
        <f t="shared" si="1"/>
        <v>74944</v>
      </c>
      <c r="G23" s="24">
        <v>45788</v>
      </c>
      <c r="H23" s="24">
        <v>29156</v>
      </c>
      <c r="I23" s="24">
        <v>89</v>
      </c>
      <c r="J23" s="24">
        <v>6345</v>
      </c>
      <c r="K23" s="56">
        <v>41.99</v>
      </c>
      <c r="L23" s="56">
        <v>52.25</v>
      </c>
      <c r="M23" s="56">
        <v>45.93</v>
      </c>
      <c r="N23" s="56">
        <v>1.79</v>
      </c>
      <c r="O23" s="24">
        <v>1054</v>
      </c>
    </row>
    <row r="24" spans="2:15" x14ac:dyDescent="0.2">
      <c r="B24" s="20">
        <v>38777</v>
      </c>
      <c r="C24" s="26">
        <f t="shared" si="4"/>
        <v>51004</v>
      </c>
      <c r="D24" s="24">
        <v>33043</v>
      </c>
      <c r="E24" s="24">
        <v>17961</v>
      </c>
      <c r="F24" s="24">
        <f t="shared" si="1"/>
        <v>95210</v>
      </c>
      <c r="G24" s="24">
        <v>57221</v>
      </c>
      <c r="H24" s="24">
        <v>37989</v>
      </c>
      <c r="I24" s="24">
        <v>79</v>
      </c>
      <c r="J24" s="24">
        <v>6258</v>
      </c>
      <c r="K24" s="56">
        <v>48.87</v>
      </c>
      <c r="L24" s="56">
        <v>63.19</v>
      </c>
      <c r="M24" s="56">
        <v>58.31</v>
      </c>
      <c r="N24" s="56">
        <v>1.87</v>
      </c>
      <c r="O24" s="24">
        <v>1065</v>
      </c>
    </row>
    <row r="25" spans="2:15" x14ac:dyDescent="0.2">
      <c r="B25" s="20">
        <v>38808</v>
      </c>
      <c r="C25" s="26">
        <f t="shared" si="4"/>
        <v>58984</v>
      </c>
      <c r="D25" s="24">
        <v>36150</v>
      </c>
      <c r="E25" s="24">
        <v>22834</v>
      </c>
      <c r="F25" s="24">
        <f t="shared" si="1"/>
        <v>110324</v>
      </c>
      <c r="G25" s="24">
        <v>68520</v>
      </c>
      <c r="H25" s="24">
        <v>41804</v>
      </c>
      <c r="I25" s="24">
        <v>79</v>
      </c>
      <c r="J25" s="24">
        <v>6253</v>
      </c>
      <c r="K25" s="56">
        <v>58.2</v>
      </c>
      <c r="L25" s="56">
        <v>69.94</v>
      </c>
      <c r="M25" s="56">
        <v>66.28</v>
      </c>
      <c r="N25" s="56">
        <v>1.87</v>
      </c>
      <c r="O25" s="24">
        <v>1074</v>
      </c>
    </row>
    <row r="26" spans="2:15" x14ac:dyDescent="0.2">
      <c r="B26" s="20">
        <v>38838</v>
      </c>
      <c r="C26" s="26">
        <f t="shared" si="4"/>
        <v>55893</v>
      </c>
      <c r="D26" s="24">
        <v>29621</v>
      </c>
      <c r="E26" s="24">
        <v>26272</v>
      </c>
      <c r="F26" s="24">
        <f t="shared" si="1"/>
        <v>99412</v>
      </c>
      <c r="G26" s="24">
        <v>51285</v>
      </c>
      <c r="H26" s="24">
        <v>48127</v>
      </c>
      <c r="I26" s="24">
        <v>79</v>
      </c>
      <c r="J26" s="24">
        <v>6262</v>
      </c>
      <c r="K26" s="56">
        <v>50.73</v>
      </c>
      <c r="L26" s="56">
        <v>62.96</v>
      </c>
      <c r="M26" s="56">
        <v>57.56</v>
      </c>
      <c r="N26" s="56">
        <v>1.78</v>
      </c>
      <c r="O26" s="24">
        <v>1104</v>
      </c>
    </row>
    <row r="27" spans="2:15" x14ac:dyDescent="0.2">
      <c r="B27" s="20">
        <v>38869</v>
      </c>
      <c r="C27" s="26">
        <f t="shared" si="4"/>
        <v>68915</v>
      </c>
      <c r="D27" s="24">
        <v>39288</v>
      </c>
      <c r="E27" s="24">
        <v>29627</v>
      </c>
      <c r="F27" s="24">
        <f t="shared" si="1"/>
        <v>125062</v>
      </c>
      <c r="G27" s="24">
        <v>67406</v>
      </c>
      <c r="H27" s="24">
        <v>57656</v>
      </c>
      <c r="I27" s="24">
        <v>79</v>
      </c>
      <c r="J27" s="24">
        <v>6262</v>
      </c>
      <c r="K27" s="56">
        <v>63.4</v>
      </c>
      <c r="L27" s="56">
        <v>74.87</v>
      </c>
      <c r="M27" s="56">
        <v>70.739999999999995</v>
      </c>
      <c r="N27" s="56">
        <v>1.81</v>
      </c>
      <c r="O27" s="24">
        <v>1202</v>
      </c>
    </row>
    <row r="28" spans="2:15" x14ac:dyDescent="0.2">
      <c r="B28" s="20">
        <v>38899</v>
      </c>
      <c r="C28" s="26">
        <f t="shared" si="4"/>
        <v>64520</v>
      </c>
      <c r="D28" s="24">
        <v>37453</v>
      </c>
      <c r="E28" s="24">
        <v>27067</v>
      </c>
      <c r="F28" s="24">
        <f t="shared" si="1"/>
        <v>119840</v>
      </c>
      <c r="G28" s="24">
        <v>63122</v>
      </c>
      <c r="H28" s="24">
        <v>56718</v>
      </c>
      <c r="I28" s="24">
        <v>80</v>
      </c>
      <c r="J28" s="24">
        <v>6427</v>
      </c>
      <c r="K28" s="56">
        <v>59.33</v>
      </c>
      <c r="L28" s="56">
        <v>73.959999999999994</v>
      </c>
      <c r="M28" s="56">
        <v>73.34</v>
      </c>
      <c r="N28" s="56">
        <v>1.86</v>
      </c>
      <c r="O28" s="24">
        <v>1217</v>
      </c>
    </row>
    <row r="29" spans="2:15" x14ac:dyDescent="0.2">
      <c r="B29" s="20">
        <v>38930</v>
      </c>
      <c r="C29" s="26">
        <f t="shared" si="4"/>
        <v>70852</v>
      </c>
      <c r="D29" s="24">
        <v>36334</v>
      </c>
      <c r="E29" s="24">
        <v>34518</v>
      </c>
      <c r="F29" s="24">
        <f t="shared" si="1"/>
        <v>148010</v>
      </c>
      <c r="G29" s="24">
        <v>85080</v>
      </c>
      <c r="H29" s="24">
        <v>62930</v>
      </c>
      <c r="I29" s="24">
        <v>80</v>
      </c>
      <c r="J29" s="24">
        <v>6427</v>
      </c>
      <c r="K29" s="56">
        <v>72.290000000000006</v>
      </c>
      <c r="L29" s="56">
        <v>74.22</v>
      </c>
      <c r="M29" s="56">
        <v>82.55</v>
      </c>
      <c r="N29" s="56">
        <v>2.09</v>
      </c>
      <c r="O29" s="24">
        <v>1262</v>
      </c>
    </row>
    <row r="30" spans="2:15" x14ac:dyDescent="0.2">
      <c r="B30" s="20">
        <v>38961</v>
      </c>
      <c r="C30" s="26">
        <f t="shared" si="4"/>
        <v>61707</v>
      </c>
      <c r="D30" s="24">
        <v>36171</v>
      </c>
      <c r="E30" s="24">
        <v>25536</v>
      </c>
      <c r="F30" s="24">
        <f t="shared" si="1"/>
        <v>114255</v>
      </c>
      <c r="G30" s="24">
        <v>65103</v>
      </c>
      <c r="H30" s="24">
        <v>49152</v>
      </c>
      <c r="I30" s="24">
        <v>79</v>
      </c>
      <c r="J30" s="24">
        <v>6424</v>
      </c>
      <c r="K30" s="56">
        <v>58.56</v>
      </c>
      <c r="L30" s="56">
        <v>69.930000000000007</v>
      </c>
      <c r="M30" s="56">
        <v>65.430000000000007</v>
      </c>
      <c r="N30" s="56">
        <v>1.85</v>
      </c>
      <c r="O30" s="24">
        <v>1238</v>
      </c>
    </row>
    <row r="31" spans="2:15" x14ac:dyDescent="0.2">
      <c r="B31" s="20">
        <v>38991</v>
      </c>
      <c r="C31" s="26">
        <f t="shared" si="4"/>
        <v>62508</v>
      </c>
      <c r="D31" s="24">
        <v>36793</v>
      </c>
      <c r="E31" s="24">
        <v>25715</v>
      </c>
      <c r="F31" s="24">
        <f t="shared" si="1"/>
        <v>104475</v>
      </c>
      <c r="G31" s="24">
        <v>61375</v>
      </c>
      <c r="H31" s="24">
        <v>43100</v>
      </c>
      <c r="I31" s="24">
        <v>73</v>
      </c>
      <c r="J31" s="24">
        <v>6227</v>
      </c>
      <c r="K31" s="56">
        <v>53.87</v>
      </c>
      <c r="L31" s="56">
        <v>72.53</v>
      </c>
      <c r="M31" s="56">
        <v>62.02</v>
      </c>
      <c r="N31" s="56">
        <v>1.67</v>
      </c>
      <c r="O31" s="24">
        <v>1197</v>
      </c>
    </row>
    <row r="32" spans="2:15" x14ac:dyDescent="0.2">
      <c r="B32" s="20">
        <v>39022</v>
      </c>
      <c r="C32" s="26">
        <f t="shared" si="4"/>
        <v>49744</v>
      </c>
      <c r="D32" s="24">
        <v>33606</v>
      </c>
      <c r="E32" s="24">
        <v>16138</v>
      </c>
      <c r="F32" s="24">
        <f t="shared" si="1"/>
        <v>103082</v>
      </c>
      <c r="G32" s="24">
        <v>62984</v>
      </c>
      <c r="H32" s="24">
        <v>40098</v>
      </c>
      <c r="I32" s="24">
        <v>86</v>
      </c>
      <c r="J32" s="24">
        <v>6426</v>
      </c>
      <c r="K32" s="56">
        <v>53.39</v>
      </c>
      <c r="L32" s="56">
        <v>64.97</v>
      </c>
      <c r="M32" s="56">
        <v>59.1</v>
      </c>
      <c r="N32" s="56">
        <v>2.0699999999999998</v>
      </c>
      <c r="O32" s="24">
        <v>1218</v>
      </c>
    </row>
    <row r="33" spans="2:15" x14ac:dyDescent="0.2">
      <c r="B33" s="20">
        <v>39052</v>
      </c>
      <c r="C33" s="26">
        <f t="shared" si="4"/>
        <v>44255</v>
      </c>
      <c r="D33" s="24">
        <v>29646</v>
      </c>
      <c r="E33" s="24">
        <v>14609</v>
      </c>
      <c r="F33" s="24">
        <f t="shared" si="1"/>
        <v>93353</v>
      </c>
      <c r="G33" s="24">
        <v>58816</v>
      </c>
      <c r="H33" s="24">
        <v>34537</v>
      </c>
      <c r="I33" s="24">
        <v>82</v>
      </c>
      <c r="J33" s="24">
        <v>6094</v>
      </c>
      <c r="K33" s="56">
        <v>49.02</v>
      </c>
      <c r="L33" s="56">
        <v>54.35</v>
      </c>
      <c r="M33" s="56">
        <v>52.38</v>
      </c>
      <c r="N33" s="56">
        <v>2.11</v>
      </c>
      <c r="O33" s="24">
        <v>1227</v>
      </c>
    </row>
    <row r="34" spans="2:15" x14ac:dyDescent="0.2">
      <c r="B34" s="55">
        <v>2006</v>
      </c>
      <c r="C34" s="58">
        <f t="shared" ref="C34:H34" si="5">SUM(C22:C33)</f>
        <v>672681</v>
      </c>
      <c r="D34" s="58">
        <f t="shared" si="5"/>
        <v>403139</v>
      </c>
      <c r="E34" s="58">
        <f t="shared" si="5"/>
        <v>269542</v>
      </c>
      <c r="F34" s="58">
        <f t="shared" si="5"/>
        <v>1259228</v>
      </c>
      <c r="G34" s="58">
        <f t="shared" si="5"/>
        <v>732657</v>
      </c>
      <c r="H34" s="58">
        <f t="shared" si="5"/>
        <v>526571</v>
      </c>
      <c r="I34" s="60">
        <f t="shared" ref="I34:O34" si="6">AVERAGE(I22:I33)</f>
        <v>80.166666666666671</v>
      </c>
      <c r="J34" s="60">
        <f t="shared" si="6"/>
        <v>6301.166666666667</v>
      </c>
      <c r="K34" s="61">
        <f t="shared" si="6"/>
        <v>53.87833333333333</v>
      </c>
      <c r="L34" s="61">
        <f>AVERAGE(L22:L33)</f>
        <v>65.065000000000012</v>
      </c>
      <c r="M34" s="61">
        <f>AVERAGE(M22:M33)</f>
        <v>61.349166666666669</v>
      </c>
      <c r="N34" s="61">
        <f t="shared" si="6"/>
        <v>1.8708333333333336</v>
      </c>
      <c r="O34" s="60">
        <f t="shared" si="6"/>
        <v>1159.4166666666667</v>
      </c>
    </row>
    <row r="35" spans="2:15" x14ac:dyDescent="0.2">
      <c r="B35" s="25">
        <v>39083</v>
      </c>
      <c r="C35" s="26">
        <f>SUM(D35:E35)</f>
        <v>41334</v>
      </c>
      <c r="D35" s="24">
        <v>26976</v>
      </c>
      <c r="E35" s="24">
        <v>14358</v>
      </c>
      <c r="F35" s="24">
        <f t="shared" si="1"/>
        <v>68123</v>
      </c>
      <c r="G35" s="24">
        <v>43521</v>
      </c>
      <c r="H35" s="24">
        <v>24602</v>
      </c>
      <c r="I35" s="24">
        <v>86</v>
      </c>
      <c r="J35" s="24">
        <v>6348</v>
      </c>
      <c r="K35" s="56">
        <v>34.57</v>
      </c>
      <c r="L35" s="56">
        <v>43.65</v>
      </c>
      <c r="M35" s="56">
        <v>35.71</v>
      </c>
      <c r="N35" s="56">
        <v>1.65</v>
      </c>
      <c r="O35" s="24">
        <v>1032</v>
      </c>
    </row>
    <row r="36" spans="2:15" x14ac:dyDescent="0.2">
      <c r="B36" s="25">
        <v>39114</v>
      </c>
      <c r="C36" s="26">
        <f t="shared" ref="C36:C46" si="7">SUM(D36:E36)</f>
        <v>46572</v>
      </c>
      <c r="D36" s="24">
        <v>31251</v>
      </c>
      <c r="E36" s="24">
        <v>15321</v>
      </c>
      <c r="F36" s="24">
        <f t="shared" si="1"/>
        <v>78561</v>
      </c>
      <c r="G36" s="24">
        <v>51251</v>
      </c>
      <c r="H36" s="24">
        <v>27310</v>
      </c>
      <c r="I36" s="24">
        <v>88</v>
      </c>
      <c r="J36" s="24">
        <v>6398</v>
      </c>
      <c r="K36" s="56">
        <v>43.51</v>
      </c>
      <c r="L36" s="56">
        <v>54.56</v>
      </c>
      <c r="M36" s="56">
        <v>47.02</v>
      </c>
      <c r="N36" s="56">
        <v>1.69</v>
      </c>
      <c r="O36" s="24">
        <v>1032</v>
      </c>
    </row>
    <row r="37" spans="2:15" x14ac:dyDescent="0.2">
      <c r="B37" s="25">
        <v>39142</v>
      </c>
      <c r="C37" s="26">
        <f t="shared" si="7"/>
        <v>55654</v>
      </c>
      <c r="D37" s="24">
        <v>35692</v>
      </c>
      <c r="E37" s="24">
        <v>19962</v>
      </c>
      <c r="F37" s="24">
        <f t="shared" si="1"/>
        <v>96725</v>
      </c>
      <c r="G37" s="24">
        <v>60686</v>
      </c>
      <c r="H37" s="24">
        <v>36039</v>
      </c>
      <c r="I37" s="24">
        <v>90</v>
      </c>
      <c r="J37" s="24">
        <v>6670</v>
      </c>
      <c r="K37" s="56">
        <v>46.71</v>
      </c>
      <c r="L37" s="56">
        <v>62.9</v>
      </c>
      <c r="M37" s="56">
        <v>54.6</v>
      </c>
      <c r="N37" s="56">
        <v>1.74</v>
      </c>
      <c r="O37" s="24">
        <v>1136</v>
      </c>
    </row>
    <row r="38" spans="2:15" x14ac:dyDescent="0.2">
      <c r="B38" s="25">
        <v>39173</v>
      </c>
      <c r="C38" s="26">
        <f t="shared" si="7"/>
        <v>57740</v>
      </c>
      <c r="D38" s="24">
        <v>32810</v>
      </c>
      <c r="E38" s="24">
        <v>24930</v>
      </c>
      <c r="F38" s="24">
        <f t="shared" si="1"/>
        <v>104218</v>
      </c>
      <c r="G38" s="24">
        <v>59942</v>
      </c>
      <c r="H38" s="24">
        <v>44276</v>
      </c>
      <c r="I38" s="24">
        <v>91</v>
      </c>
      <c r="J38" s="24">
        <v>6722</v>
      </c>
      <c r="K38" s="56">
        <v>51.39</v>
      </c>
      <c r="L38" s="56">
        <v>65.08</v>
      </c>
      <c r="M38" s="56">
        <v>61.53</v>
      </c>
      <c r="N38" s="56">
        <v>1.8</v>
      </c>
      <c r="O38" s="24">
        <v>1205</v>
      </c>
    </row>
    <row r="39" spans="2:15" x14ac:dyDescent="0.2">
      <c r="B39" s="25">
        <v>39203</v>
      </c>
      <c r="C39" s="26">
        <f t="shared" si="7"/>
        <v>59716</v>
      </c>
      <c r="D39" s="24">
        <v>34849</v>
      </c>
      <c r="E39" s="24">
        <v>24867</v>
      </c>
      <c r="F39" s="24">
        <f t="shared" si="1"/>
        <v>103993</v>
      </c>
      <c r="G39" s="24">
        <v>60735</v>
      </c>
      <c r="H39" s="24">
        <v>43258</v>
      </c>
      <c r="I39" s="24">
        <v>91</v>
      </c>
      <c r="J39" s="24">
        <v>7078</v>
      </c>
      <c r="K39" s="56">
        <v>47.32</v>
      </c>
      <c r="L39" s="56">
        <v>59.04</v>
      </c>
      <c r="M39" s="56">
        <v>59.27</v>
      </c>
      <c r="N39" s="56">
        <v>1.74</v>
      </c>
      <c r="O39" s="24">
        <v>1242</v>
      </c>
    </row>
    <row r="40" spans="2:15" x14ac:dyDescent="0.2">
      <c r="B40" s="25">
        <v>39234</v>
      </c>
      <c r="C40" s="26">
        <f t="shared" si="7"/>
        <v>64076</v>
      </c>
      <c r="D40" s="24">
        <v>38928</v>
      </c>
      <c r="E40" s="24">
        <v>25148</v>
      </c>
      <c r="F40" s="24">
        <f t="shared" si="1"/>
        <v>112133</v>
      </c>
      <c r="G40" s="24">
        <v>67288</v>
      </c>
      <c r="H40" s="24">
        <v>44845</v>
      </c>
      <c r="I40" s="24">
        <v>92</v>
      </c>
      <c r="J40" s="24">
        <v>7097</v>
      </c>
      <c r="K40" s="56">
        <v>52.44</v>
      </c>
      <c r="L40" s="56">
        <v>58.11</v>
      </c>
      <c r="M40" s="56">
        <v>57.14</v>
      </c>
      <c r="N40" s="56">
        <v>1.75</v>
      </c>
      <c r="O40" s="24">
        <v>1222</v>
      </c>
    </row>
    <row r="41" spans="2:15" x14ac:dyDescent="0.2">
      <c r="B41" s="25">
        <v>39264</v>
      </c>
      <c r="C41" s="26">
        <f t="shared" si="7"/>
        <v>69488</v>
      </c>
      <c r="D41" s="24">
        <v>40125</v>
      </c>
      <c r="E41" s="24">
        <v>29363</v>
      </c>
      <c r="F41" s="24">
        <f t="shared" si="1"/>
        <v>124897</v>
      </c>
      <c r="G41" s="24">
        <v>70127</v>
      </c>
      <c r="H41" s="24">
        <v>54770</v>
      </c>
      <c r="I41" s="24">
        <v>93</v>
      </c>
      <c r="J41" s="24">
        <v>7205</v>
      </c>
      <c r="K41" s="56">
        <v>55.41</v>
      </c>
      <c r="L41" s="56">
        <v>64.430000000000007</v>
      </c>
      <c r="M41" s="56">
        <v>69.45</v>
      </c>
      <c r="N41" s="56">
        <v>1.8</v>
      </c>
      <c r="O41" s="24">
        <v>1244</v>
      </c>
    </row>
    <row r="42" spans="2:15" x14ac:dyDescent="0.2">
      <c r="B42" s="25">
        <v>39295</v>
      </c>
      <c r="C42" s="26">
        <f t="shared" si="7"/>
        <v>86381</v>
      </c>
      <c r="D42" s="24">
        <v>50482</v>
      </c>
      <c r="E42" s="24">
        <v>35899</v>
      </c>
      <c r="F42" s="24">
        <f t="shared" si="1"/>
        <v>175596</v>
      </c>
      <c r="G42" s="24">
        <v>111140</v>
      </c>
      <c r="H42" s="24">
        <v>64456</v>
      </c>
      <c r="I42" s="24">
        <v>93</v>
      </c>
      <c r="J42" s="24">
        <v>7366</v>
      </c>
      <c r="K42" s="56">
        <v>75.36</v>
      </c>
      <c r="L42" s="56">
        <v>81.569999999999993</v>
      </c>
      <c r="M42" s="56">
        <v>82.32</v>
      </c>
      <c r="N42" s="56">
        <v>2.0299999999999998</v>
      </c>
      <c r="O42" s="24">
        <v>1202</v>
      </c>
    </row>
    <row r="43" spans="2:15" x14ac:dyDescent="0.2">
      <c r="B43" s="25">
        <v>39326</v>
      </c>
      <c r="C43" s="26">
        <f t="shared" si="7"/>
        <v>70754</v>
      </c>
      <c r="D43" s="24">
        <v>41173</v>
      </c>
      <c r="E43" s="24">
        <v>29581</v>
      </c>
      <c r="F43" s="24">
        <f t="shared" si="1"/>
        <v>120072</v>
      </c>
      <c r="G43" s="24">
        <v>70922</v>
      </c>
      <c r="H43" s="24">
        <v>49150</v>
      </c>
      <c r="I43" s="24">
        <v>90</v>
      </c>
      <c r="J43" s="24">
        <v>7331</v>
      </c>
      <c r="K43" s="56">
        <v>53.98</v>
      </c>
      <c r="L43" s="56">
        <v>67.84</v>
      </c>
      <c r="M43" s="56">
        <v>64.66</v>
      </c>
      <c r="N43" s="56">
        <v>1.7</v>
      </c>
      <c r="O43" s="24">
        <v>1236</v>
      </c>
    </row>
    <row r="44" spans="2:15" x14ac:dyDescent="0.2">
      <c r="B44" s="25">
        <v>39356</v>
      </c>
      <c r="C44" s="26">
        <f t="shared" si="7"/>
        <v>59686</v>
      </c>
      <c r="D44" s="24">
        <v>34494</v>
      </c>
      <c r="E44" s="24">
        <v>25192</v>
      </c>
      <c r="F44" s="24">
        <f t="shared" si="1"/>
        <v>110770</v>
      </c>
      <c r="G44" s="24">
        <v>64008</v>
      </c>
      <c r="H44" s="24">
        <v>46762</v>
      </c>
      <c r="I44" s="24">
        <v>90</v>
      </c>
      <c r="J44" s="24">
        <v>7319</v>
      </c>
      <c r="K44" s="56">
        <v>48.48</v>
      </c>
      <c r="L44" s="56">
        <v>58.91</v>
      </c>
      <c r="M44" s="56">
        <v>56.58</v>
      </c>
      <c r="N44" s="56">
        <v>1.86</v>
      </c>
      <c r="O44" s="24">
        <v>1185</v>
      </c>
    </row>
    <row r="45" spans="2:15" x14ac:dyDescent="0.2">
      <c r="B45" s="25">
        <v>39387</v>
      </c>
      <c r="C45" s="26">
        <f t="shared" si="7"/>
        <v>56333</v>
      </c>
      <c r="D45" s="24">
        <v>38527</v>
      </c>
      <c r="E45" s="24">
        <v>17806</v>
      </c>
      <c r="F45" s="24">
        <f t="shared" si="1"/>
        <v>94094</v>
      </c>
      <c r="G45" s="24">
        <v>62226</v>
      </c>
      <c r="H45" s="24">
        <v>31868</v>
      </c>
      <c r="I45" s="24">
        <v>90</v>
      </c>
      <c r="J45" s="24">
        <v>7687</v>
      </c>
      <c r="K45" s="56">
        <v>40.67</v>
      </c>
      <c r="L45" s="56">
        <v>54.46</v>
      </c>
      <c r="M45" s="56">
        <v>49.98</v>
      </c>
      <c r="N45" s="56">
        <v>1.67</v>
      </c>
      <c r="O45" s="24">
        <v>1270</v>
      </c>
    </row>
    <row r="46" spans="2:15" x14ac:dyDescent="0.2">
      <c r="B46" s="25">
        <v>39417</v>
      </c>
      <c r="C46" s="26">
        <f t="shared" si="7"/>
        <v>51737</v>
      </c>
      <c r="D46" s="24">
        <v>32459</v>
      </c>
      <c r="E46" s="24">
        <v>19278</v>
      </c>
      <c r="F46" s="24">
        <f t="shared" si="1"/>
        <v>91566</v>
      </c>
      <c r="G46" s="24">
        <v>55448</v>
      </c>
      <c r="H46" s="24">
        <v>36118</v>
      </c>
      <c r="I46" s="24">
        <v>90</v>
      </c>
      <c r="J46" s="24">
        <v>7687</v>
      </c>
      <c r="K46" s="56">
        <v>38.270000000000003</v>
      </c>
      <c r="L46" s="56">
        <v>49.1</v>
      </c>
      <c r="M46" s="56">
        <v>48.63</v>
      </c>
      <c r="N46" s="56">
        <v>1.77</v>
      </c>
      <c r="O46" s="24">
        <v>1300</v>
      </c>
    </row>
    <row r="47" spans="2:15" x14ac:dyDescent="0.2">
      <c r="B47" s="55">
        <v>2007</v>
      </c>
      <c r="C47" s="58">
        <f t="shared" ref="C47:H47" si="8">SUM(C35:C46)</f>
        <v>719471</v>
      </c>
      <c r="D47" s="58">
        <f t="shared" si="8"/>
        <v>437766</v>
      </c>
      <c r="E47" s="58">
        <f t="shared" si="8"/>
        <v>281705</v>
      </c>
      <c r="F47" s="58">
        <f t="shared" si="8"/>
        <v>1280748</v>
      </c>
      <c r="G47" s="58">
        <f t="shared" si="8"/>
        <v>777294</v>
      </c>
      <c r="H47" s="58">
        <f t="shared" si="8"/>
        <v>503454</v>
      </c>
      <c r="I47" s="60">
        <f t="shared" ref="I47:O47" si="9">AVERAGE(I35:I46)</f>
        <v>90.333333333333329</v>
      </c>
      <c r="J47" s="60">
        <f t="shared" si="9"/>
        <v>7075.666666666667</v>
      </c>
      <c r="K47" s="61">
        <f t="shared" si="9"/>
        <v>49.009166666666665</v>
      </c>
      <c r="L47" s="61">
        <f>AVERAGE(L35:L46)</f>
        <v>59.970833333333339</v>
      </c>
      <c r="M47" s="61">
        <f>AVERAGE(M35:M46)</f>
        <v>57.240833333333335</v>
      </c>
      <c r="N47" s="61">
        <f t="shared" si="9"/>
        <v>1.7666666666666666</v>
      </c>
      <c r="O47" s="60">
        <f t="shared" si="9"/>
        <v>1192.1666666666667</v>
      </c>
    </row>
    <row r="48" spans="2:15" x14ac:dyDescent="0.2">
      <c r="B48" s="83">
        <v>39448</v>
      </c>
      <c r="C48" s="26">
        <f>SUM(D48:E48)</f>
        <v>52417</v>
      </c>
      <c r="D48" s="24">
        <v>33315</v>
      </c>
      <c r="E48" s="24">
        <v>19102</v>
      </c>
      <c r="F48" s="24">
        <f t="shared" si="1"/>
        <v>88137</v>
      </c>
      <c r="G48" s="24">
        <v>53175</v>
      </c>
      <c r="H48" s="24">
        <v>34962</v>
      </c>
      <c r="I48" s="24">
        <v>90</v>
      </c>
      <c r="J48" s="24">
        <v>7740</v>
      </c>
      <c r="K48" s="56">
        <v>36.61</v>
      </c>
      <c r="L48" s="56">
        <v>46.87</v>
      </c>
      <c r="M48" s="56">
        <v>39.99</v>
      </c>
      <c r="N48" s="56">
        <v>1.68</v>
      </c>
      <c r="O48" s="24">
        <v>1328</v>
      </c>
    </row>
    <row r="49" spans="2:15" x14ac:dyDescent="0.2">
      <c r="B49" s="83">
        <v>39479</v>
      </c>
      <c r="C49" s="26">
        <f t="shared" ref="C49:C59" si="10">SUM(D49:E49)</f>
        <v>58585</v>
      </c>
      <c r="D49" s="24">
        <v>40835</v>
      </c>
      <c r="E49" s="24">
        <v>17750</v>
      </c>
      <c r="F49" s="24">
        <f t="shared" si="1"/>
        <v>101828</v>
      </c>
      <c r="G49" s="24">
        <v>63936</v>
      </c>
      <c r="H49" s="24">
        <v>37892</v>
      </c>
      <c r="I49" s="24">
        <v>92</v>
      </c>
      <c r="J49" s="24">
        <v>7783</v>
      </c>
      <c r="K49" s="56">
        <v>44.85</v>
      </c>
      <c r="L49" s="56">
        <v>59.11</v>
      </c>
      <c r="M49" s="56">
        <v>51.72</v>
      </c>
      <c r="N49" s="56">
        <v>1.74</v>
      </c>
      <c r="O49" s="24">
        <v>1259</v>
      </c>
    </row>
    <row r="50" spans="2:15" x14ac:dyDescent="0.2">
      <c r="B50" s="83">
        <v>39508</v>
      </c>
      <c r="C50" s="26">
        <f t="shared" si="10"/>
        <v>61665</v>
      </c>
      <c r="D50" s="24">
        <v>38204</v>
      </c>
      <c r="E50" s="24">
        <v>23461</v>
      </c>
      <c r="F50" s="24">
        <f t="shared" si="1"/>
        <v>114761</v>
      </c>
      <c r="G50" s="24">
        <v>72698</v>
      </c>
      <c r="H50" s="24">
        <v>42063</v>
      </c>
      <c r="I50" s="24">
        <v>76</v>
      </c>
      <c r="J50" s="24">
        <v>7514</v>
      </c>
      <c r="K50" s="56">
        <v>48.84</v>
      </c>
      <c r="L50" s="56">
        <v>61.29</v>
      </c>
      <c r="M50" s="56">
        <v>58.72</v>
      </c>
      <c r="N50" s="56">
        <v>1.86</v>
      </c>
      <c r="O50" s="24">
        <v>1224</v>
      </c>
    </row>
    <row r="51" spans="2:15" x14ac:dyDescent="0.2">
      <c r="B51" s="83">
        <v>39539</v>
      </c>
      <c r="C51" s="26">
        <f t="shared" si="10"/>
        <v>68177</v>
      </c>
      <c r="D51" s="24">
        <v>39839</v>
      </c>
      <c r="E51" s="24">
        <v>28338</v>
      </c>
      <c r="F51" s="24">
        <f t="shared" si="1"/>
        <v>116894</v>
      </c>
      <c r="G51" s="24">
        <v>66766</v>
      </c>
      <c r="H51" s="24">
        <v>50128</v>
      </c>
      <c r="I51" s="24">
        <v>77</v>
      </c>
      <c r="J51" s="24">
        <v>7534</v>
      </c>
      <c r="K51" s="56">
        <v>51.44</v>
      </c>
      <c r="L51" s="56">
        <v>66.87</v>
      </c>
      <c r="M51" s="56">
        <v>63.99</v>
      </c>
      <c r="N51" s="56">
        <v>1.71</v>
      </c>
      <c r="O51" s="24">
        <v>1198</v>
      </c>
    </row>
    <row r="52" spans="2:15" x14ac:dyDescent="0.2">
      <c r="B52" s="83">
        <v>39569</v>
      </c>
      <c r="C52" s="26">
        <f t="shared" si="10"/>
        <v>69337</v>
      </c>
      <c r="D52" s="24">
        <v>41384</v>
      </c>
      <c r="E52" s="24">
        <v>27953</v>
      </c>
      <c r="F52" s="24">
        <f t="shared" si="1"/>
        <v>126167</v>
      </c>
      <c r="G52" s="24">
        <v>78006</v>
      </c>
      <c r="H52" s="24">
        <v>48161</v>
      </c>
      <c r="I52" s="24">
        <v>77</v>
      </c>
      <c r="J52" s="24">
        <v>7665</v>
      </c>
      <c r="K52" s="56">
        <v>52.74</v>
      </c>
      <c r="L52" s="56">
        <v>68.150000000000006</v>
      </c>
      <c r="M52" s="56">
        <v>70.14</v>
      </c>
      <c r="N52" s="56">
        <v>1.82</v>
      </c>
      <c r="O52" s="24">
        <v>1229</v>
      </c>
    </row>
    <row r="53" spans="2:15" x14ac:dyDescent="0.2">
      <c r="B53" s="83">
        <v>39600</v>
      </c>
      <c r="C53" s="26">
        <f t="shared" si="10"/>
        <v>67049</v>
      </c>
      <c r="D53" s="24">
        <v>40665</v>
      </c>
      <c r="E53" s="24">
        <v>26384</v>
      </c>
      <c r="F53" s="24">
        <f t="shared" si="1"/>
        <v>115699</v>
      </c>
      <c r="G53" s="24">
        <v>65345</v>
      </c>
      <c r="H53" s="24">
        <v>50354</v>
      </c>
      <c r="I53" s="24">
        <v>75</v>
      </c>
      <c r="J53" s="24">
        <v>7646</v>
      </c>
      <c r="K53" s="56">
        <v>50.26</v>
      </c>
      <c r="L53" s="56">
        <v>66.84</v>
      </c>
      <c r="M53" s="56">
        <v>63.32</v>
      </c>
      <c r="N53" s="56">
        <v>1.73</v>
      </c>
      <c r="O53" s="24">
        <v>1266</v>
      </c>
    </row>
    <row r="54" spans="2:15" x14ac:dyDescent="0.2">
      <c r="B54" s="83">
        <v>39630</v>
      </c>
      <c r="C54" s="26">
        <f t="shared" si="10"/>
        <v>72891</v>
      </c>
      <c r="D54" s="24">
        <v>44567</v>
      </c>
      <c r="E54" s="24">
        <v>28324</v>
      </c>
      <c r="F54" s="24">
        <f t="shared" si="1"/>
        <v>145348</v>
      </c>
      <c r="G54" s="24">
        <v>85818</v>
      </c>
      <c r="H54" s="24">
        <v>59530</v>
      </c>
      <c r="I54" s="24">
        <v>76</v>
      </c>
      <c r="J54" s="24">
        <v>7648</v>
      </c>
      <c r="K54" s="56">
        <v>60.19</v>
      </c>
      <c r="L54" s="56">
        <v>69.45</v>
      </c>
      <c r="M54" s="56">
        <v>75.63</v>
      </c>
      <c r="N54" s="56">
        <v>1.99</v>
      </c>
      <c r="O54" s="24">
        <v>1272</v>
      </c>
    </row>
    <row r="55" spans="2:15" x14ac:dyDescent="0.2">
      <c r="B55" s="83">
        <v>39661</v>
      </c>
      <c r="C55" s="26">
        <f t="shared" si="10"/>
        <v>86893</v>
      </c>
      <c r="D55" s="24">
        <v>49007</v>
      </c>
      <c r="E55" s="24">
        <v>37886</v>
      </c>
      <c r="F55" s="24">
        <f t="shared" si="1"/>
        <v>170953</v>
      </c>
      <c r="G55" s="24">
        <v>98616</v>
      </c>
      <c r="H55" s="24">
        <v>72337</v>
      </c>
      <c r="I55" s="24">
        <v>76</v>
      </c>
      <c r="J55" s="24">
        <v>7654</v>
      </c>
      <c r="K55" s="56">
        <v>70.58</v>
      </c>
      <c r="L55" s="56">
        <v>77.760000000000005</v>
      </c>
      <c r="M55" s="56">
        <v>78.08</v>
      </c>
      <c r="N55" s="56">
        <v>1.97</v>
      </c>
      <c r="O55" s="24">
        <v>1305</v>
      </c>
    </row>
    <row r="56" spans="2:15" x14ac:dyDescent="0.2">
      <c r="B56" s="83">
        <v>39692</v>
      </c>
      <c r="C56" s="26">
        <f t="shared" si="10"/>
        <v>74774</v>
      </c>
      <c r="D56" s="24">
        <v>39303</v>
      </c>
      <c r="E56" s="24">
        <v>35471</v>
      </c>
      <c r="F56" s="24">
        <f t="shared" si="1"/>
        <v>129115</v>
      </c>
      <c r="G56" s="24">
        <v>66284</v>
      </c>
      <c r="H56" s="24">
        <v>62831</v>
      </c>
      <c r="I56" s="24">
        <v>76</v>
      </c>
      <c r="J56" s="24">
        <v>7654</v>
      </c>
      <c r="K56" s="56">
        <v>55.4</v>
      </c>
      <c r="L56" s="56">
        <v>64.849999999999994</v>
      </c>
      <c r="M56" s="56">
        <v>64.31</v>
      </c>
      <c r="N56" s="56">
        <v>1.73</v>
      </c>
      <c r="O56" s="24">
        <v>1201</v>
      </c>
    </row>
    <row r="57" spans="2:15" x14ac:dyDescent="0.2">
      <c r="B57" s="83">
        <v>39722</v>
      </c>
      <c r="C57" s="26">
        <f t="shared" si="10"/>
        <v>68069</v>
      </c>
      <c r="D57" s="24">
        <v>37530</v>
      </c>
      <c r="E57" s="24">
        <v>30539</v>
      </c>
      <c r="F57" s="24">
        <f t="shared" si="1"/>
        <v>113758</v>
      </c>
      <c r="G57" s="24">
        <v>60640</v>
      </c>
      <c r="H57" s="24">
        <v>53118</v>
      </c>
      <c r="I57" s="24">
        <v>76</v>
      </c>
      <c r="J57" s="24">
        <v>7767</v>
      </c>
      <c r="K57" s="56">
        <v>47.09</v>
      </c>
      <c r="L57" s="56">
        <v>63.07</v>
      </c>
      <c r="M57" s="56">
        <v>55.59</v>
      </c>
      <c r="N57" s="56">
        <v>1.67</v>
      </c>
      <c r="O57" s="24">
        <v>1179</v>
      </c>
    </row>
    <row r="58" spans="2:15" x14ac:dyDescent="0.2">
      <c r="B58" s="83">
        <v>39753</v>
      </c>
      <c r="C58" s="26">
        <f t="shared" si="10"/>
        <v>52229</v>
      </c>
      <c r="D58" s="24">
        <v>34442</v>
      </c>
      <c r="E58" s="24">
        <v>17787</v>
      </c>
      <c r="F58" s="24">
        <f t="shared" si="1"/>
        <v>86286</v>
      </c>
      <c r="G58" s="24">
        <v>54086</v>
      </c>
      <c r="H58" s="24">
        <v>32200</v>
      </c>
      <c r="I58" s="24">
        <v>77</v>
      </c>
      <c r="J58" s="24">
        <v>7778</v>
      </c>
      <c r="K58" s="56">
        <v>36.93</v>
      </c>
      <c r="L58" s="56">
        <v>51</v>
      </c>
      <c r="M58" s="56">
        <v>42.85</v>
      </c>
      <c r="N58" s="56">
        <v>1.65</v>
      </c>
      <c r="O58" s="24">
        <v>1131</v>
      </c>
    </row>
    <row r="59" spans="2:15" x14ac:dyDescent="0.2">
      <c r="B59" s="83">
        <v>39783</v>
      </c>
      <c r="C59" s="26">
        <f t="shared" si="10"/>
        <v>47762</v>
      </c>
      <c r="D59" s="24">
        <v>31729</v>
      </c>
      <c r="E59" s="24">
        <v>16033</v>
      </c>
      <c r="F59" s="24">
        <f t="shared" si="1"/>
        <v>84925</v>
      </c>
      <c r="G59" s="24">
        <v>53117</v>
      </c>
      <c r="H59" s="24">
        <v>31808</v>
      </c>
      <c r="I59" s="24">
        <v>80</v>
      </c>
      <c r="J59" s="24">
        <v>8162</v>
      </c>
      <c r="K59" s="56">
        <v>33.520000000000003</v>
      </c>
      <c r="L59" s="56">
        <v>41.6</v>
      </c>
      <c r="M59" s="56">
        <v>36.32</v>
      </c>
      <c r="N59" s="56">
        <v>1.78</v>
      </c>
      <c r="O59" s="24">
        <v>1166</v>
      </c>
    </row>
    <row r="60" spans="2:15" x14ac:dyDescent="0.2">
      <c r="B60" s="55">
        <v>2008</v>
      </c>
      <c r="C60" s="58">
        <f t="shared" ref="C60:H60" si="11">SUM(C48:C59)</f>
        <v>779848</v>
      </c>
      <c r="D60" s="58">
        <f t="shared" si="11"/>
        <v>470820</v>
      </c>
      <c r="E60" s="58">
        <f t="shared" si="11"/>
        <v>309028</v>
      </c>
      <c r="F60" s="58">
        <f t="shared" si="11"/>
        <v>1393871</v>
      </c>
      <c r="G60" s="58">
        <f t="shared" si="11"/>
        <v>818487</v>
      </c>
      <c r="H60" s="58">
        <f t="shared" si="11"/>
        <v>575384</v>
      </c>
      <c r="I60" s="60">
        <f t="shared" ref="I60:O60" si="12">AVERAGE(I48:I59)</f>
        <v>79</v>
      </c>
      <c r="J60" s="60">
        <f t="shared" si="12"/>
        <v>7712.083333333333</v>
      </c>
      <c r="K60" s="61">
        <f t="shared" si="12"/>
        <v>49.037499999999994</v>
      </c>
      <c r="L60" s="61">
        <f>AVERAGE(L48:L59)</f>
        <v>61.405000000000008</v>
      </c>
      <c r="M60" s="61">
        <f>AVERAGE(M48:M59)</f>
        <v>58.388333333333343</v>
      </c>
      <c r="N60" s="61">
        <f t="shared" si="12"/>
        <v>1.7774999999999999</v>
      </c>
      <c r="O60" s="60">
        <f t="shared" si="12"/>
        <v>1229.8333333333333</v>
      </c>
    </row>
    <row r="61" spans="2:15" x14ac:dyDescent="0.2">
      <c r="B61" s="25">
        <v>39814</v>
      </c>
      <c r="C61" s="26">
        <f>SUM(D61:E61)</f>
        <v>39088</v>
      </c>
      <c r="D61" s="26">
        <v>26057</v>
      </c>
      <c r="E61" s="26">
        <v>13031</v>
      </c>
      <c r="F61" s="26">
        <f>SUM(G61:H61)</f>
        <v>73967</v>
      </c>
      <c r="G61" s="26">
        <v>46436</v>
      </c>
      <c r="H61" s="26">
        <v>27531</v>
      </c>
      <c r="I61" s="26">
        <v>87</v>
      </c>
      <c r="J61" s="26">
        <v>8356</v>
      </c>
      <c r="K61" s="57">
        <v>28.53</v>
      </c>
      <c r="L61" s="57">
        <v>37.130000000000003</v>
      </c>
      <c r="M61" s="57">
        <v>28.75</v>
      </c>
      <c r="N61" s="57">
        <v>1.89</v>
      </c>
      <c r="O61" s="26">
        <v>1132</v>
      </c>
    </row>
    <row r="62" spans="2:15" x14ac:dyDescent="0.2">
      <c r="B62" s="25">
        <v>39845</v>
      </c>
      <c r="C62" s="26">
        <f t="shared" ref="C62:C72" si="13">SUM(D62:E62)</f>
        <v>45629</v>
      </c>
      <c r="D62" s="26">
        <v>29175</v>
      </c>
      <c r="E62" s="26">
        <v>16454</v>
      </c>
      <c r="F62" s="26">
        <f t="shared" ref="F62:F72" si="14">SUM(G62:H62)</f>
        <v>84205</v>
      </c>
      <c r="G62" s="26">
        <v>47806</v>
      </c>
      <c r="H62" s="26">
        <v>36399</v>
      </c>
      <c r="I62" s="26">
        <v>87</v>
      </c>
      <c r="J62" s="26">
        <v>8356</v>
      </c>
      <c r="K62" s="57">
        <v>35.93</v>
      </c>
      <c r="L62" s="57">
        <v>47.42</v>
      </c>
      <c r="M62" s="57">
        <v>42.59</v>
      </c>
      <c r="N62" s="57">
        <v>1.85</v>
      </c>
      <c r="O62" s="26">
        <v>1106</v>
      </c>
    </row>
    <row r="63" spans="2:15" x14ac:dyDescent="0.2">
      <c r="B63" s="25">
        <v>39873</v>
      </c>
      <c r="C63" s="26">
        <f t="shared" si="13"/>
        <v>56468</v>
      </c>
      <c r="D63" s="26">
        <v>36629</v>
      </c>
      <c r="E63" s="26">
        <v>19839</v>
      </c>
      <c r="F63" s="26">
        <f t="shared" si="14"/>
        <v>106975</v>
      </c>
      <c r="G63" s="26">
        <v>66310</v>
      </c>
      <c r="H63" s="26">
        <v>40665</v>
      </c>
      <c r="I63" s="26">
        <v>90</v>
      </c>
      <c r="J63" s="26">
        <v>8588</v>
      </c>
      <c r="K63" s="57">
        <v>40.119999999999997</v>
      </c>
      <c r="L63" s="57">
        <v>52.05</v>
      </c>
      <c r="M63" s="57">
        <v>50.96</v>
      </c>
      <c r="N63" s="57">
        <v>1.89</v>
      </c>
      <c r="O63" s="26">
        <v>1175</v>
      </c>
    </row>
    <row r="64" spans="2:15" x14ac:dyDescent="0.2">
      <c r="B64" s="25">
        <v>39904</v>
      </c>
      <c r="C64" s="26">
        <f t="shared" si="13"/>
        <v>67078</v>
      </c>
      <c r="D64" s="26">
        <v>40547</v>
      </c>
      <c r="E64" s="26">
        <v>26531</v>
      </c>
      <c r="F64" s="26">
        <f t="shared" si="14"/>
        <v>135741</v>
      </c>
      <c r="G64" s="26">
        <v>83493</v>
      </c>
      <c r="H64" s="26">
        <v>52248</v>
      </c>
      <c r="I64" s="26">
        <v>90</v>
      </c>
      <c r="J64" s="26">
        <v>8589</v>
      </c>
      <c r="K64" s="57">
        <v>52.55</v>
      </c>
      <c r="L64" s="57">
        <v>60.38</v>
      </c>
      <c r="M64" s="57">
        <v>60.52</v>
      </c>
      <c r="N64" s="57">
        <v>2.02</v>
      </c>
      <c r="O64" s="26">
        <v>1200</v>
      </c>
    </row>
    <row r="65" spans="2:15" x14ac:dyDescent="0.2">
      <c r="B65" s="25">
        <v>39934</v>
      </c>
      <c r="C65" s="26">
        <f t="shared" si="13"/>
        <v>65975</v>
      </c>
      <c r="D65" s="26">
        <v>37319</v>
      </c>
      <c r="E65" s="26">
        <v>28656</v>
      </c>
      <c r="F65" s="26">
        <f t="shared" si="14"/>
        <v>117013</v>
      </c>
      <c r="G65" s="26">
        <v>64592</v>
      </c>
      <c r="H65" s="26">
        <v>52421</v>
      </c>
      <c r="I65" s="26">
        <v>90</v>
      </c>
      <c r="J65" s="26">
        <v>8597</v>
      </c>
      <c r="K65" s="57">
        <v>43.83</v>
      </c>
      <c r="L65" s="57">
        <v>54.55</v>
      </c>
      <c r="M65" s="57">
        <v>56.43</v>
      </c>
      <c r="N65" s="57">
        <v>1.77</v>
      </c>
      <c r="O65" s="26">
        <v>1154</v>
      </c>
    </row>
    <row r="66" spans="2:15" x14ac:dyDescent="0.2">
      <c r="B66" s="25">
        <v>39965</v>
      </c>
      <c r="C66" s="26">
        <f t="shared" si="13"/>
        <v>64947</v>
      </c>
      <c r="D66" s="26">
        <v>40040</v>
      </c>
      <c r="E66" s="26">
        <v>24907</v>
      </c>
      <c r="F66" s="26">
        <f t="shared" si="14"/>
        <v>121498</v>
      </c>
      <c r="G66" s="26">
        <v>70533</v>
      </c>
      <c r="H66" s="26">
        <v>50965</v>
      </c>
      <c r="I66" s="26">
        <v>90</v>
      </c>
      <c r="J66" s="26">
        <v>8609</v>
      </c>
      <c r="K66" s="57">
        <v>46.78</v>
      </c>
      <c r="L66" s="57">
        <v>59.6</v>
      </c>
      <c r="M66" s="57">
        <v>60.08</v>
      </c>
      <c r="N66" s="57">
        <v>1.87</v>
      </c>
      <c r="O66" s="26">
        <v>1213</v>
      </c>
    </row>
    <row r="67" spans="2:15" x14ac:dyDescent="0.2">
      <c r="B67" s="25">
        <v>39995</v>
      </c>
      <c r="C67" s="26">
        <f t="shared" si="13"/>
        <v>74765</v>
      </c>
      <c r="D67" s="26">
        <v>42109</v>
      </c>
      <c r="E67" s="26">
        <v>32656</v>
      </c>
      <c r="F67" s="26">
        <f t="shared" si="14"/>
        <v>140332</v>
      </c>
      <c r="G67" s="26">
        <v>76044</v>
      </c>
      <c r="H67" s="26">
        <v>64288</v>
      </c>
      <c r="I67" s="26">
        <v>88</v>
      </c>
      <c r="J67" s="26">
        <v>8369</v>
      </c>
      <c r="K67" s="57">
        <v>53.74</v>
      </c>
      <c r="L67" s="57">
        <v>61.6</v>
      </c>
      <c r="M67" s="57">
        <v>63.6</v>
      </c>
      <c r="N67" s="57">
        <v>1.88</v>
      </c>
      <c r="O67" s="26">
        <v>1152</v>
      </c>
    </row>
    <row r="68" spans="2:15" x14ac:dyDescent="0.2">
      <c r="B68" s="25">
        <v>40026</v>
      </c>
      <c r="C68" s="26">
        <f t="shared" si="13"/>
        <v>81144</v>
      </c>
      <c r="D68" s="26">
        <v>45703</v>
      </c>
      <c r="E68" s="26">
        <v>35441</v>
      </c>
      <c r="F68" s="26">
        <f>SUM(G68:H68)</f>
        <v>181187</v>
      </c>
      <c r="G68" s="26">
        <v>103695</v>
      </c>
      <c r="H68" s="26">
        <v>77492</v>
      </c>
      <c r="I68" s="26">
        <v>90</v>
      </c>
      <c r="J68" s="26">
        <v>8631</v>
      </c>
      <c r="K68" s="57">
        <v>66.790000000000006</v>
      </c>
      <c r="L68" s="57">
        <v>73.290000000000006</v>
      </c>
      <c r="M68" s="57">
        <v>75.48</v>
      </c>
      <c r="N68" s="57">
        <v>2.23</v>
      </c>
      <c r="O68" s="26">
        <v>1193</v>
      </c>
    </row>
    <row r="69" spans="2:15" x14ac:dyDescent="0.2">
      <c r="B69" s="25">
        <v>40057</v>
      </c>
      <c r="C69" s="26">
        <f t="shared" si="13"/>
        <v>68960</v>
      </c>
      <c r="D69" s="26">
        <v>37198</v>
      </c>
      <c r="E69" s="26">
        <v>31762</v>
      </c>
      <c r="F69" s="26">
        <f t="shared" si="14"/>
        <v>130179</v>
      </c>
      <c r="G69" s="26">
        <v>64729</v>
      </c>
      <c r="H69" s="26">
        <v>65450</v>
      </c>
      <c r="I69" s="26">
        <v>90</v>
      </c>
      <c r="J69" s="26">
        <v>8633</v>
      </c>
      <c r="K69" s="57">
        <v>50.07</v>
      </c>
      <c r="L69" s="57">
        <v>60.25</v>
      </c>
      <c r="M69" s="57">
        <v>58.4</v>
      </c>
      <c r="N69" s="57">
        <v>1.89</v>
      </c>
      <c r="O69" s="26">
        <v>1157</v>
      </c>
    </row>
    <row r="70" spans="2:15" x14ac:dyDescent="0.2">
      <c r="B70" s="25">
        <v>40087</v>
      </c>
      <c r="C70" s="26">
        <f t="shared" si="13"/>
        <v>70965</v>
      </c>
      <c r="D70" s="26">
        <v>38860</v>
      </c>
      <c r="E70" s="26">
        <v>32105</v>
      </c>
      <c r="F70" s="26">
        <f t="shared" si="14"/>
        <v>123213</v>
      </c>
      <c r="G70" s="26">
        <v>67276</v>
      </c>
      <c r="H70" s="26">
        <v>55937</v>
      </c>
      <c r="I70" s="26">
        <v>92</v>
      </c>
      <c r="J70" s="26">
        <v>8770</v>
      </c>
      <c r="K70" s="57">
        <v>45.19</v>
      </c>
      <c r="L70" s="57">
        <v>55.5</v>
      </c>
      <c r="M70" s="57">
        <v>57.45</v>
      </c>
      <c r="N70" s="57">
        <v>1.74</v>
      </c>
      <c r="O70" s="26">
        <v>1186</v>
      </c>
    </row>
    <row r="71" spans="2:15" x14ac:dyDescent="0.2">
      <c r="B71" s="25">
        <v>40118</v>
      </c>
      <c r="C71" s="26">
        <f>SUM(D71:E71)</f>
        <v>57609</v>
      </c>
      <c r="D71" s="26">
        <v>34244</v>
      </c>
      <c r="E71" s="26">
        <v>23365</v>
      </c>
      <c r="F71" s="26">
        <f t="shared" si="14"/>
        <v>103283</v>
      </c>
      <c r="G71" s="26">
        <v>57299</v>
      </c>
      <c r="H71" s="26">
        <v>45984</v>
      </c>
      <c r="I71" s="26">
        <v>90</v>
      </c>
      <c r="J71" s="26">
        <v>8948</v>
      </c>
      <c r="K71" s="57">
        <v>38.380000000000003</v>
      </c>
      <c r="L71" s="57">
        <v>48.19</v>
      </c>
      <c r="M71" s="57">
        <v>38.82</v>
      </c>
      <c r="N71" s="57">
        <v>1.79</v>
      </c>
      <c r="O71" s="26">
        <v>1165</v>
      </c>
    </row>
    <row r="72" spans="2:15" x14ac:dyDescent="0.2">
      <c r="B72" s="25">
        <v>40148</v>
      </c>
      <c r="C72" s="26">
        <f t="shared" si="13"/>
        <v>53722</v>
      </c>
      <c r="D72" s="26">
        <v>32502</v>
      </c>
      <c r="E72" s="26">
        <v>21220</v>
      </c>
      <c r="F72" s="26">
        <f t="shared" si="14"/>
        <v>93998</v>
      </c>
      <c r="G72" s="26">
        <v>56144</v>
      </c>
      <c r="H72" s="26">
        <v>37854</v>
      </c>
      <c r="I72" s="26">
        <v>87</v>
      </c>
      <c r="J72" s="26">
        <v>8585</v>
      </c>
      <c r="K72" s="57">
        <v>35.22</v>
      </c>
      <c r="L72" s="57">
        <v>39.340000000000003</v>
      </c>
      <c r="M72" s="57">
        <v>33.71</v>
      </c>
      <c r="N72" s="57">
        <v>1.75</v>
      </c>
      <c r="O72" s="26">
        <v>1108</v>
      </c>
    </row>
    <row r="73" spans="2:15" x14ac:dyDescent="0.2">
      <c r="B73" s="55">
        <v>2009</v>
      </c>
      <c r="C73" s="58">
        <f t="shared" ref="C73:H73" si="15">SUM(C61:C72)</f>
        <v>746350</v>
      </c>
      <c r="D73" s="58">
        <f t="shared" si="15"/>
        <v>440383</v>
      </c>
      <c r="E73" s="58">
        <f t="shared" si="15"/>
        <v>305967</v>
      </c>
      <c r="F73" s="58">
        <f t="shared" si="15"/>
        <v>1411591</v>
      </c>
      <c r="G73" s="58">
        <f t="shared" si="15"/>
        <v>804357</v>
      </c>
      <c r="H73" s="58">
        <f t="shared" si="15"/>
        <v>607234</v>
      </c>
      <c r="I73" s="60">
        <f t="shared" ref="I73:O73" si="16">AVERAGE(I61:I72)</f>
        <v>89.25</v>
      </c>
      <c r="J73" s="60">
        <f t="shared" si="16"/>
        <v>8585.9166666666661</v>
      </c>
      <c r="K73" s="61">
        <f t="shared" si="16"/>
        <v>44.760833333333331</v>
      </c>
      <c r="L73" s="61">
        <f>AVERAGE(L61:L72)</f>
        <v>54.108333333333341</v>
      </c>
      <c r="M73" s="61">
        <f>AVERAGE(M61:M72)</f>
        <v>52.232500000000016</v>
      </c>
      <c r="N73" s="61">
        <f t="shared" si="16"/>
        <v>1.8808333333333331</v>
      </c>
      <c r="O73" s="60">
        <f t="shared" si="16"/>
        <v>1161.75</v>
      </c>
    </row>
    <row r="74" spans="2:15" x14ac:dyDescent="0.2">
      <c r="B74" s="25">
        <v>40179</v>
      </c>
      <c r="C74" s="26">
        <f>SUM(D74:E74)</f>
        <v>42760</v>
      </c>
      <c r="D74" s="26">
        <v>25033</v>
      </c>
      <c r="E74" s="26">
        <v>17727</v>
      </c>
      <c r="F74" s="26">
        <f>SUM(G74:H74)</f>
        <v>79319</v>
      </c>
      <c r="G74" s="26">
        <v>44589</v>
      </c>
      <c r="H74" s="26">
        <v>34730</v>
      </c>
      <c r="I74" s="26">
        <v>89</v>
      </c>
      <c r="J74" s="26">
        <v>8964</v>
      </c>
      <c r="K74" s="57">
        <v>28.54</v>
      </c>
      <c r="L74" s="57">
        <v>35.409999999999997</v>
      </c>
      <c r="M74" s="57">
        <v>29.61</v>
      </c>
      <c r="N74" s="57">
        <v>1.85</v>
      </c>
      <c r="O74" s="26">
        <v>1087</v>
      </c>
    </row>
    <row r="75" spans="2:15" x14ac:dyDescent="0.2">
      <c r="B75" s="25">
        <v>40210</v>
      </c>
      <c r="C75" s="26">
        <f t="shared" ref="C75:C137" si="17">SUM(D75:E75)</f>
        <v>50513</v>
      </c>
      <c r="D75" s="26">
        <v>32017</v>
      </c>
      <c r="E75" s="26">
        <v>18496</v>
      </c>
      <c r="F75" s="26">
        <f t="shared" ref="F75:F85" si="18">SUM(G75:H75)</f>
        <v>88590</v>
      </c>
      <c r="G75" s="26">
        <v>52284</v>
      </c>
      <c r="H75" s="26">
        <v>36306</v>
      </c>
      <c r="I75" s="26">
        <v>90</v>
      </c>
      <c r="J75" s="26">
        <v>9020</v>
      </c>
      <c r="K75" s="57">
        <v>35.020000000000003</v>
      </c>
      <c r="L75" s="57">
        <v>44.46</v>
      </c>
      <c r="M75" s="57">
        <v>37.03</v>
      </c>
      <c r="N75" s="57">
        <v>1.75</v>
      </c>
      <c r="O75" s="26">
        <v>1090</v>
      </c>
    </row>
    <row r="76" spans="2:15" x14ac:dyDescent="0.2">
      <c r="B76" s="25">
        <v>40238</v>
      </c>
      <c r="C76" s="26">
        <f t="shared" si="17"/>
        <v>64935</v>
      </c>
      <c r="D76" s="26">
        <v>40028</v>
      </c>
      <c r="E76" s="26">
        <v>24907</v>
      </c>
      <c r="F76" s="26">
        <f t="shared" si="18"/>
        <v>114757</v>
      </c>
      <c r="G76" s="26">
        <v>68733</v>
      </c>
      <c r="H76" s="26">
        <v>46024</v>
      </c>
      <c r="I76" s="26">
        <v>92</v>
      </c>
      <c r="J76" s="26">
        <v>9050</v>
      </c>
      <c r="K76" s="57">
        <v>40.86</v>
      </c>
      <c r="L76" s="57">
        <v>49.99</v>
      </c>
      <c r="M76" s="57">
        <v>44.89</v>
      </c>
      <c r="N76" s="57">
        <v>1.77</v>
      </c>
      <c r="O76" s="26">
        <v>1086</v>
      </c>
    </row>
    <row r="77" spans="2:15" x14ac:dyDescent="0.2">
      <c r="B77" s="25">
        <v>40269</v>
      </c>
      <c r="C77" s="26">
        <f t="shared" si="17"/>
        <v>79009</v>
      </c>
      <c r="D77" s="26">
        <v>42597</v>
      </c>
      <c r="E77" s="26">
        <v>36412</v>
      </c>
      <c r="F77" s="26">
        <f t="shared" si="18"/>
        <v>148016</v>
      </c>
      <c r="G77" s="26">
        <v>80182</v>
      </c>
      <c r="H77" s="26">
        <v>67834</v>
      </c>
      <c r="I77" s="26">
        <v>92</v>
      </c>
      <c r="J77" s="26">
        <v>9056</v>
      </c>
      <c r="K77" s="57">
        <v>54.25</v>
      </c>
      <c r="L77" s="57">
        <v>62.08</v>
      </c>
      <c r="M77" s="57">
        <v>62.06</v>
      </c>
      <c r="N77" s="57">
        <v>1.87</v>
      </c>
      <c r="O77" s="26">
        <v>1126</v>
      </c>
    </row>
    <row r="78" spans="2:15" x14ac:dyDescent="0.2">
      <c r="B78" s="25">
        <v>40299</v>
      </c>
      <c r="C78" s="26">
        <f t="shared" si="17"/>
        <v>78214</v>
      </c>
      <c r="D78" s="26">
        <v>40609</v>
      </c>
      <c r="E78" s="26">
        <v>37605</v>
      </c>
      <c r="F78" s="26">
        <f t="shared" si="18"/>
        <v>135505</v>
      </c>
      <c r="G78" s="26">
        <v>68474</v>
      </c>
      <c r="H78" s="26">
        <v>67031</v>
      </c>
      <c r="I78" s="26">
        <v>92</v>
      </c>
      <c r="J78" s="26">
        <v>9066</v>
      </c>
      <c r="K78" s="57">
        <v>48.03</v>
      </c>
      <c r="L78" s="57">
        <v>59.18</v>
      </c>
      <c r="M78" s="57">
        <v>57.97</v>
      </c>
      <c r="N78" s="57">
        <v>1.73</v>
      </c>
      <c r="O78" s="26">
        <v>1110</v>
      </c>
    </row>
    <row r="79" spans="2:15" x14ac:dyDescent="0.2">
      <c r="B79" s="25">
        <v>40330</v>
      </c>
      <c r="C79" s="26">
        <f>SUM(D79:E79)</f>
        <v>69946</v>
      </c>
      <c r="D79" s="26">
        <v>40795</v>
      </c>
      <c r="E79" s="26">
        <v>29151</v>
      </c>
      <c r="F79" s="26">
        <f t="shared" si="18"/>
        <v>128301</v>
      </c>
      <c r="G79" s="26">
        <v>74621</v>
      </c>
      <c r="H79" s="26">
        <v>53680</v>
      </c>
      <c r="I79" s="26">
        <v>90</v>
      </c>
      <c r="J79" s="26">
        <v>9160</v>
      </c>
      <c r="K79" s="57">
        <v>46.46</v>
      </c>
      <c r="L79" s="57">
        <v>59.18</v>
      </c>
      <c r="M79" s="57">
        <v>58.71</v>
      </c>
      <c r="N79" s="57">
        <v>1.83</v>
      </c>
      <c r="O79" s="26">
        <v>1218</v>
      </c>
    </row>
    <row r="80" spans="2:15" x14ac:dyDescent="0.2">
      <c r="B80" s="25">
        <v>40360</v>
      </c>
      <c r="C80" s="26">
        <f t="shared" si="17"/>
        <v>97203</v>
      </c>
      <c r="D80" s="26">
        <v>49053</v>
      </c>
      <c r="E80" s="26">
        <v>48150</v>
      </c>
      <c r="F80" s="26">
        <f t="shared" si="18"/>
        <v>178466</v>
      </c>
      <c r="G80" s="26">
        <v>86560</v>
      </c>
      <c r="H80" s="26">
        <v>91906</v>
      </c>
      <c r="I80" s="26">
        <v>90</v>
      </c>
      <c r="J80" s="26">
        <v>9160</v>
      </c>
      <c r="K80" s="57">
        <v>62.11</v>
      </c>
      <c r="L80" s="57">
        <v>69.180000000000007</v>
      </c>
      <c r="M80" s="57">
        <v>72.209999999999994</v>
      </c>
      <c r="N80" s="57">
        <v>1.84</v>
      </c>
      <c r="O80" s="26">
        <v>1213</v>
      </c>
    </row>
    <row r="81" spans="2:17" x14ac:dyDescent="0.2">
      <c r="B81" s="25">
        <v>40391</v>
      </c>
      <c r="C81" s="26">
        <f t="shared" si="17"/>
        <v>95431</v>
      </c>
      <c r="D81" s="1">
        <v>48093</v>
      </c>
      <c r="E81" s="1">
        <v>47338</v>
      </c>
      <c r="F81" s="26">
        <f>SUM(G81:H81)</f>
        <v>208639</v>
      </c>
      <c r="G81" s="26">
        <v>106332</v>
      </c>
      <c r="H81" s="26">
        <v>102307</v>
      </c>
      <c r="I81" s="26">
        <v>90</v>
      </c>
      <c r="J81" s="26">
        <v>9160</v>
      </c>
      <c r="K81" s="57">
        <v>71.98</v>
      </c>
      <c r="L81" s="57">
        <v>77.11</v>
      </c>
      <c r="M81" s="57">
        <v>80.989999999999995</v>
      </c>
      <c r="N81" s="57">
        <v>2.19</v>
      </c>
      <c r="O81" s="26">
        <v>1237</v>
      </c>
    </row>
    <row r="82" spans="2:17" x14ac:dyDescent="0.2">
      <c r="B82" s="25">
        <v>40422</v>
      </c>
      <c r="C82" s="26">
        <f t="shared" si="17"/>
        <v>83623</v>
      </c>
      <c r="D82" s="26">
        <v>38854</v>
      </c>
      <c r="E82" s="26">
        <v>44769</v>
      </c>
      <c r="F82" s="26">
        <f t="shared" si="18"/>
        <v>159652</v>
      </c>
      <c r="G82" s="26">
        <v>72305</v>
      </c>
      <c r="H82" s="26">
        <v>87347</v>
      </c>
      <c r="I82" s="26">
        <v>90</v>
      </c>
      <c r="J82" s="26">
        <v>9160</v>
      </c>
      <c r="K82" s="57">
        <v>57.87</v>
      </c>
      <c r="L82" s="57">
        <v>68.44</v>
      </c>
      <c r="M82" s="57">
        <v>67.81</v>
      </c>
      <c r="N82" s="57">
        <v>1.91</v>
      </c>
      <c r="O82" s="26">
        <v>1218</v>
      </c>
    </row>
    <row r="83" spans="2:17" x14ac:dyDescent="0.2">
      <c r="B83" s="25">
        <v>40452</v>
      </c>
      <c r="C83" s="26">
        <f t="shared" si="17"/>
        <v>86975</v>
      </c>
      <c r="D83" s="26">
        <v>40652</v>
      </c>
      <c r="E83" s="26">
        <v>46323</v>
      </c>
      <c r="F83" s="26">
        <f t="shared" si="18"/>
        <v>154271</v>
      </c>
      <c r="G83" s="26">
        <v>72172</v>
      </c>
      <c r="H83" s="26">
        <v>82099</v>
      </c>
      <c r="I83" s="26">
        <v>88</v>
      </c>
      <c r="J83" s="26">
        <v>9111</v>
      </c>
      <c r="K83" s="57">
        <v>54.4</v>
      </c>
      <c r="L83" s="57">
        <v>67.489999999999995</v>
      </c>
      <c r="M83" s="57">
        <v>62.48</v>
      </c>
      <c r="N83" s="57">
        <v>1.77</v>
      </c>
      <c r="O83" s="26">
        <v>1195</v>
      </c>
    </row>
    <row r="84" spans="2:17" x14ac:dyDescent="0.2">
      <c r="B84" s="25">
        <v>40483</v>
      </c>
      <c r="C84" s="26">
        <f t="shared" si="17"/>
        <v>61389</v>
      </c>
      <c r="D84" s="26">
        <v>32745</v>
      </c>
      <c r="E84" s="26">
        <v>28644</v>
      </c>
      <c r="F84" s="26">
        <f t="shared" si="18"/>
        <v>108669</v>
      </c>
      <c r="G84" s="26">
        <v>52605</v>
      </c>
      <c r="H84" s="26">
        <v>56064</v>
      </c>
      <c r="I84" s="26">
        <v>88</v>
      </c>
      <c r="J84" s="26">
        <v>9111</v>
      </c>
      <c r="K84" s="57">
        <v>39.69</v>
      </c>
      <c r="L84" s="57">
        <v>49.83</v>
      </c>
      <c r="M84" s="57">
        <v>41.82</v>
      </c>
      <c r="N84" s="57">
        <v>1.77</v>
      </c>
      <c r="O84" s="26">
        <v>1176</v>
      </c>
    </row>
    <row r="85" spans="2:17" x14ac:dyDescent="0.2">
      <c r="B85" s="25">
        <v>40513</v>
      </c>
      <c r="C85" s="26">
        <f t="shared" si="17"/>
        <v>52601</v>
      </c>
      <c r="D85" s="26">
        <v>29702</v>
      </c>
      <c r="E85" s="26">
        <v>22899</v>
      </c>
      <c r="F85" s="26">
        <f t="shared" si="18"/>
        <v>91859</v>
      </c>
      <c r="G85" s="26">
        <v>49716</v>
      </c>
      <c r="H85" s="26">
        <v>42143</v>
      </c>
      <c r="I85" s="26">
        <v>85</v>
      </c>
      <c r="J85" s="26">
        <v>9019</v>
      </c>
      <c r="K85" s="57">
        <v>32.82</v>
      </c>
      <c r="L85" s="57">
        <v>39.950000000000003</v>
      </c>
      <c r="M85" s="57">
        <v>41.29</v>
      </c>
      <c r="N85" s="57">
        <v>1.75</v>
      </c>
      <c r="O85" s="26">
        <v>1152</v>
      </c>
    </row>
    <row r="86" spans="2:17" x14ac:dyDescent="0.2">
      <c r="B86" s="55">
        <v>2010</v>
      </c>
      <c r="C86" s="58">
        <f>SUM(D86:E86)</f>
        <v>862599</v>
      </c>
      <c r="D86" s="58">
        <f>SUM(D74:D85)</f>
        <v>460178</v>
      </c>
      <c r="E86" s="58">
        <f>SUM(E74:E85)</f>
        <v>402421</v>
      </c>
      <c r="F86" s="58">
        <f>SUM(F74:F85)</f>
        <v>1596044</v>
      </c>
      <c r="G86" s="58">
        <f>SUM(G74:G85)</f>
        <v>828573</v>
      </c>
      <c r="H86" s="58">
        <f>SUM(H74:H85)</f>
        <v>767471</v>
      </c>
      <c r="I86" s="58">
        <f t="shared" ref="I86:N86" si="19">AVERAGE(I74:I85)</f>
        <v>89.666666666666671</v>
      </c>
      <c r="J86" s="58">
        <f t="shared" si="19"/>
        <v>9086.4166666666661</v>
      </c>
      <c r="K86" s="59">
        <f>AVERAGE(K74:K85)</f>
        <v>47.669166666666676</v>
      </c>
      <c r="L86" s="59">
        <f>AVERAGE(L74:L85)</f>
        <v>56.858333333333341</v>
      </c>
      <c r="M86" s="59">
        <f>AVERAGE(M74:M85)</f>
        <v>54.739166666666669</v>
      </c>
      <c r="N86" s="59">
        <f t="shared" si="19"/>
        <v>1.8358333333333332</v>
      </c>
      <c r="O86" s="58">
        <f>AVERAGE(O74:O85)</f>
        <v>1159</v>
      </c>
      <c r="Q86" s="31"/>
    </row>
    <row r="87" spans="2:17" x14ac:dyDescent="0.2">
      <c r="B87" s="25">
        <v>40544</v>
      </c>
      <c r="C87" s="26">
        <f>SUM(D87:E87)</f>
        <v>46133</v>
      </c>
      <c r="D87" s="75">
        <v>25474</v>
      </c>
      <c r="E87" s="75">
        <v>20659</v>
      </c>
      <c r="F87" s="26">
        <f t="shared" ref="F87:F95" si="20">SUM(G87:H87)</f>
        <v>87561</v>
      </c>
      <c r="G87" s="75">
        <v>44884</v>
      </c>
      <c r="H87" s="75">
        <v>42677</v>
      </c>
      <c r="I87" s="75">
        <v>90</v>
      </c>
      <c r="J87" s="75">
        <v>9045</v>
      </c>
      <c r="K87" s="84">
        <v>31.19</v>
      </c>
      <c r="L87" s="84">
        <v>39.57</v>
      </c>
      <c r="M87" s="84">
        <v>34.909999999999997</v>
      </c>
      <c r="N87" s="84">
        <v>1.9</v>
      </c>
      <c r="O87" s="75">
        <v>1137</v>
      </c>
      <c r="Q87" s="31"/>
    </row>
    <row r="88" spans="2:17" x14ac:dyDescent="0.2">
      <c r="B88" s="25">
        <v>40575</v>
      </c>
      <c r="C88" s="26">
        <f t="shared" si="17"/>
        <v>53702</v>
      </c>
      <c r="D88" s="75">
        <v>30545</v>
      </c>
      <c r="E88" s="75">
        <v>23157</v>
      </c>
      <c r="F88" s="26">
        <f t="shared" si="20"/>
        <v>97403</v>
      </c>
      <c r="G88" s="75">
        <v>51466</v>
      </c>
      <c r="H88" s="75">
        <v>45937</v>
      </c>
      <c r="I88" s="75">
        <v>92</v>
      </c>
      <c r="J88" s="75">
        <v>9185</v>
      </c>
      <c r="K88" s="84">
        <v>37.700000000000003</v>
      </c>
      <c r="L88" s="84">
        <v>47.95</v>
      </c>
      <c r="M88" s="84">
        <v>48.35</v>
      </c>
      <c r="N88" s="84">
        <v>1.81</v>
      </c>
      <c r="O88" s="75">
        <v>1195</v>
      </c>
    </row>
    <row r="89" spans="2:17" x14ac:dyDescent="0.2">
      <c r="B89" s="25">
        <v>40603</v>
      </c>
      <c r="C89" s="26">
        <f t="shared" si="17"/>
        <v>66150</v>
      </c>
      <c r="D89" s="26">
        <v>33709</v>
      </c>
      <c r="E89" s="26">
        <v>32441</v>
      </c>
      <c r="F89" s="26">
        <f t="shared" si="20"/>
        <v>120561</v>
      </c>
      <c r="G89" s="26">
        <v>58974</v>
      </c>
      <c r="H89" s="26">
        <v>61587</v>
      </c>
      <c r="I89" s="75">
        <v>93</v>
      </c>
      <c r="J89" s="75">
        <v>9241</v>
      </c>
      <c r="K89" s="84">
        <v>41.89</v>
      </c>
      <c r="L89" s="84">
        <v>52.07</v>
      </c>
      <c r="M89" s="84">
        <v>49.18</v>
      </c>
      <c r="N89" s="84">
        <v>1.82</v>
      </c>
      <c r="O89" s="75">
        <v>1215</v>
      </c>
    </row>
    <row r="90" spans="2:17" s="1" customFormat="1" x14ac:dyDescent="0.2">
      <c r="B90" s="25">
        <v>40634</v>
      </c>
      <c r="C90" s="26">
        <f t="shared" si="17"/>
        <v>84926</v>
      </c>
      <c r="D90" s="75">
        <v>38416</v>
      </c>
      <c r="E90" s="75">
        <v>46510</v>
      </c>
      <c r="F90" s="26">
        <f t="shared" si="20"/>
        <v>156513</v>
      </c>
      <c r="G90" s="75">
        <v>76238</v>
      </c>
      <c r="H90" s="75">
        <v>80275</v>
      </c>
      <c r="I90" s="75">
        <v>93</v>
      </c>
      <c r="J90" s="75">
        <v>9241</v>
      </c>
      <c r="K90" s="84">
        <v>55.85</v>
      </c>
      <c r="L90" s="84">
        <v>63.55</v>
      </c>
      <c r="M90" s="84">
        <v>63.61</v>
      </c>
      <c r="N90" s="84">
        <v>1.84</v>
      </c>
      <c r="O90" s="75">
        <v>1225</v>
      </c>
    </row>
    <row r="91" spans="2:17" x14ac:dyDescent="0.2">
      <c r="B91" s="25">
        <v>40664</v>
      </c>
      <c r="C91" s="26">
        <f t="shared" si="17"/>
        <v>88541</v>
      </c>
      <c r="D91" s="75">
        <v>40135</v>
      </c>
      <c r="E91" s="75">
        <v>48406</v>
      </c>
      <c r="F91" s="26">
        <f t="shared" si="20"/>
        <v>153253</v>
      </c>
      <c r="G91" s="75">
        <v>69967</v>
      </c>
      <c r="H91" s="75">
        <v>83286</v>
      </c>
      <c r="I91" s="75">
        <v>94</v>
      </c>
      <c r="J91" s="75">
        <v>9421</v>
      </c>
      <c r="K91" s="84">
        <v>52.31</v>
      </c>
      <c r="L91" s="84">
        <v>65.11</v>
      </c>
      <c r="M91" s="84">
        <v>63.85</v>
      </c>
      <c r="N91" s="84">
        <v>1.73</v>
      </c>
      <c r="O91" s="75">
        <v>1256</v>
      </c>
    </row>
    <row r="92" spans="2:17" x14ac:dyDescent="0.2">
      <c r="B92" s="25">
        <v>40695</v>
      </c>
      <c r="C92" s="26">
        <f t="shared" si="17"/>
        <v>86355</v>
      </c>
      <c r="D92" s="75">
        <v>42268</v>
      </c>
      <c r="E92" s="75">
        <v>44087</v>
      </c>
      <c r="F92" s="26">
        <f t="shared" si="20"/>
        <v>155308</v>
      </c>
      <c r="G92" s="75">
        <v>79241</v>
      </c>
      <c r="H92" s="75">
        <v>76067</v>
      </c>
      <c r="I92" s="73">
        <v>92</v>
      </c>
      <c r="J92" s="75">
        <v>9358</v>
      </c>
      <c r="K92" s="84">
        <v>55.12</v>
      </c>
      <c r="L92" s="84">
        <v>66.010000000000005</v>
      </c>
      <c r="M92" s="84">
        <v>68.48</v>
      </c>
      <c r="N92" s="73">
        <v>1.8</v>
      </c>
      <c r="O92" s="75">
        <v>1261</v>
      </c>
    </row>
    <row r="93" spans="2:17" x14ac:dyDescent="0.2">
      <c r="B93" s="25">
        <v>40725</v>
      </c>
      <c r="C93" s="26">
        <f t="shared" si="17"/>
        <v>96260</v>
      </c>
      <c r="D93" s="75">
        <v>45547</v>
      </c>
      <c r="E93" s="75">
        <v>50713</v>
      </c>
      <c r="F93" s="26">
        <f t="shared" si="20"/>
        <v>193664</v>
      </c>
      <c r="G93" s="75">
        <v>89145</v>
      </c>
      <c r="H93" s="75">
        <v>104519</v>
      </c>
      <c r="I93" s="75">
        <v>94</v>
      </c>
      <c r="J93" s="75">
        <v>9426</v>
      </c>
      <c r="K93" s="85">
        <v>65.09</v>
      </c>
      <c r="L93" s="85">
        <v>71.59</v>
      </c>
      <c r="M93" s="85">
        <v>73.680000000000007</v>
      </c>
      <c r="N93" s="85">
        <v>2.0099999999999998</v>
      </c>
      <c r="O93" s="75">
        <v>1311</v>
      </c>
    </row>
    <row r="94" spans="2:17" x14ac:dyDescent="0.2">
      <c r="B94" s="25">
        <v>40756</v>
      </c>
      <c r="C94" s="26">
        <f t="shared" si="17"/>
        <v>99202</v>
      </c>
      <c r="D94" s="75">
        <v>49860</v>
      </c>
      <c r="E94" s="75">
        <v>49342</v>
      </c>
      <c r="F94" s="26">
        <f t="shared" si="20"/>
        <v>221969</v>
      </c>
      <c r="G94" s="75">
        <v>116473</v>
      </c>
      <c r="H94" s="75">
        <v>105496</v>
      </c>
      <c r="I94" s="75">
        <v>98</v>
      </c>
      <c r="J94" s="75">
        <v>9463</v>
      </c>
      <c r="K94" s="85">
        <v>73.7</v>
      </c>
      <c r="L94" s="85">
        <v>77.87</v>
      </c>
      <c r="M94" s="85">
        <v>81.59</v>
      </c>
      <c r="N94" s="85">
        <v>2.2400000000000002</v>
      </c>
      <c r="O94" s="75">
        <v>1318</v>
      </c>
    </row>
    <row r="95" spans="2:17" x14ac:dyDescent="0.2">
      <c r="B95" s="25">
        <v>40787</v>
      </c>
      <c r="C95" s="26">
        <f t="shared" si="17"/>
        <v>91589</v>
      </c>
      <c r="D95" s="75">
        <v>39984</v>
      </c>
      <c r="E95" s="75">
        <v>51605</v>
      </c>
      <c r="F95" s="26">
        <f t="shared" si="20"/>
        <v>179184</v>
      </c>
      <c r="G95" s="75">
        <v>71431</v>
      </c>
      <c r="H95" s="75">
        <v>107753</v>
      </c>
      <c r="I95" s="75">
        <v>98</v>
      </c>
      <c r="J95" s="75">
        <v>9463</v>
      </c>
      <c r="K95" s="85">
        <v>62.69</v>
      </c>
      <c r="L95" s="85">
        <v>72.900000000000006</v>
      </c>
      <c r="M95" s="85">
        <v>74.5</v>
      </c>
      <c r="N95" s="85">
        <v>1.96</v>
      </c>
      <c r="O95" s="75">
        <v>1328</v>
      </c>
    </row>
    <row r="96" spans="2:17" x14ac:dyDescent="0.2">
      <c r="B96" s="25">
        <v>40817</v>
      </c>
      <c r="C96" s="26">
        <f t="shared" si="17"/>
        <v>91115</v>
      </c>
      <c r="D96" s="75">
        <v>42205</v>
      </c>
      <c r="E96" s="75">
        <v>48910</v>
      </c>
      <c r="F96" s="26">
        <f>SUM(G96:H96)</f>
        <v>166179</v>
      </c>
      <c r="G96" s="75">
        <v>72837</v>
      </c>
      <c r="H96" s="75">
        <v>93342</v>
      </c>
      <c r="I96" s="75">
        <v>99</v>
      </c>
      <c r="J96" s="75">
        <v>9609</v>
      </c>
      <c r="K96" s="85">
        <v>55.2</v>
      </c>
      <c r="L96" s="85">
        <v>69.760000000000005</v>
      </c>
      <c r="M96" s="85">
        <v>68.430000000000007</v>
      </c>
      <c r="N96" s="85">
        <v>1.82</v>
      </c>
      <c r="O96" s="75">
        <v>1287</v>
      </c>
    </row>
    <row r="97" spans="2:15" x14ac:dyDescent="0.2">
      <c r="B97" s="25">
        <v>40848</v>
      </c>
      <c r="C97" s="26">
        <f t="shared" si="17"/>
        <v>60408</v>
      </c>
      <c r="D97" s="75">
        <v>30233</v>
      </c>
      <c r="E97" s="75">
        <v>30175</v>
      </c>
      <c r="F97" s="26">
        <f>SUM(G97:H97)</f>
        <v>109949</v>
      </c>
      <c r="G97" s="75">
        <v>54031</v>
      </c>
      <c r="H97" s="75">
        <v>55918</v>
      </c>
      <c r="I97" s="75">
        <v>94</v>
      </c>
      <c r="J97" s="75">
        <v>9124</v>
      </c>
      <c r="K97" s="85">
        <v>40.06</v>
      </c>
      <c r="L97" s="85">
        <v>51.83</v>
      </c>
      <c r="M97" s="85">
        <v>45.91</v>
      </c>
      <c r="N97" s="85">
        <v>1.82</v>
      </c>
      <c r="O97" s="75">
        <v>1200</v>
      </c>
    </row>
    <row r="98" spans="2:15" x14ac:dyDescent="0.2">
      <c r="B98" s="25">
        <v>40878</v>
      </c>
      <c r="C98" s="26">
        <f t="shared" si="17"/>
        <v>54035</v>
      </c>
      <c r="D98" s="1">
        <v>30732</v>
      </c>
      <c r="E98" s="1">
        <v>23303</v>
      </c>
      <c r="F98" s="26">
        <f>SUM(G98:H98)</f>
        <v>98482</v>
      </c>
      <c r="G98" s="1">
        <v>54227</v>
      </c>
      <c r="H98" s="1">
        <v>44255</v>
      </c>
      <c r="I98" s="1">
        <v>95</v>
      </c>
      <c r="J98" s="1">
        <v>9130</v>
      </c>
      <c r="K98" s="63">
        <v>34.729999999999997</v>
      </c>
      <c r="L98" s="63">
        <v>40.26</v>
      </c>
      <c r="M98" s="63">
        <v>41.01</v>
      </c>
      <c r="N98" s="63">
        <v>1.82</v>
      </c>
      <c r="O98" s="1">
        <v>1211</v>
      </c>
    </row>
    <row r="99" spans="2:15" x14ac:dyDescent="0.2">
      <c r="B99" s="55">
        <v>2011</v>
      </c>
      <c r="C99" s="58">
        <f>SUM(D99:E99)</f>
        <v>918416</v>
      </c>
      <c r="D99" s="58">
        <f>SUM(D87:D98)</f>
        <v>449108</v>
      </c>
      <c r="E99" s="58">
        <f>SUM(E87:E98)</f>
        <v>469308</v>
      </c>
      <c r="F99" s="58">
        <f>SUM(F87:F98)</f>
        <v>1740026</v>
      </c>
      <c r="G99" s="58">
        <f>SUM(G87:G98)</f>
        <v>838914</v>
      </c>
      <c r="H99" s="58">
        <f>SUM(H87:H98)</f>
        <v>901112</v>
      </c>
      <c r="I99" s="58">
        <f t="shared" ref="I99:O99" si="21">AVERAGE(I87:I98)</f>
        <v>94.333333333333329</v>
      </c>
      <c r="J99" s="58">
        <f t="shared" si="21"/>
        <v>9308.8333333333339</v>
      </c>
      <c r="K99" s="59">
        <f t="shared" si="21"/>
        <v>50.460833333333333</v>
      </c>
      <c r="L99" s="59">
        <f>AVERAGE(L87:L98)</f>
        <v>59.872500000000002</v>
      </c>
      <c r="M99" s="59">
        <f>AVERAGE(M87:M98)</f>
        <v>59.458333333333343</v>
      </c>
      <c r="N99" s="59">
        <f t="shared" si="21"/>
        <v>1.8808333333333334</v>
      </c>
      <c r="O99" s="58">
        <f t="shared" si="21"/>
        <v>1245.3333333333333</v>
      </c>
    </row>
    <row r="100" spans="2:15" x14ac:dyDescent="0.2">
      <c r="B100" s="25">
        <v>40909</v>
      </c>
      <c r="C100" s="26">
        <f t="shared" si="17"/>
        <v>53204</v>
      </c>
      <c r="D100" s="26">
        <v>30221</v>
      </c>
      <c r="E100" s="26">
        <v>22983</v>
      </c>
      <c r="F100" s="26">
        <f t="shared" ref="F100:F111" si="22">SUM(G100:H100)</f>
        <v>99520</v>
      </c>
      <c r="G100" s="26">
        <v>53036</v>
      </c>
      <c r="H100" s="26">
        <v>46484</v>
      </c>
      <c r="I100" s="26">
        <v>107</v>
      </c>
      <c r="J100" s="26">
        <v>9365</v>
      </c>
      <c r="K100" s="57">
        <v>34.17</v>
      </c>
      <c r="L100" s="57">
        <v>42.38</v>
      </c>
      <c r="M100" s="57">
        <v>38.17</v>
      </c>
      <c r="N100" s="57">
        <v>1.87</v>
      </c>
      <c r="O100" s="26">
        <v>1114</v>
      </c>
    </row>
    <row r="101" spans="2:15" x14ac:dyDescent="0.2">
      <c r="B101" s="25">
        <v>40940</v>
      </c>
      <c r="C101" s="26">
        <f t="shared" si="17"/>
        <v>59043</v>
      </c>
      <c r="D101" s="1">
        <v>33739</v>
      </c>
      <c r="E101" s="1">
        <v>25304</v>
      </c>
      <c r="F101" s="26">
        <f t="shared" si="22"/>
        <v>107142</v>
      </c>
      <c r="G101" s="1">
        <v>54541</v>
      </c>
      <c r="H101" s="1">
        <v>52601</v>
      </c>
      <c r="I101" s="1">
        <v>107</v>
      </c>
      <c r="J101" s="26">
        <v>9365</v>
      </c>
      <c r="K101" s="31">
        <v>39.200000000000003</v>
      </c>
      <c r="L101" s="31">
        <v>49.89</v>
      </c>
      <c r="M101" s="31">
        <v>43.29</v>
      </c>
      <c r="N101" s="31">
        <v>1.81</v>
      </c>
      <c r="O101" s="26">
        <v>1122</v>
      </c>
    </row>
    <row r="102" spans="2:15" x14ac:dyDescent="0.2">
      <c r="B102" s="25">
        <v>40969</v>
      </c>
      <c r="C102" s="26">
        <f t="shared" si="17"/>
        <v>67588</v>
      </c>
      <c r="D102" s="1">
        <v>36421</v>
      </c>
      <c r="E102" s="1">
        <v>31167</v>
      </c>
      <c r="F102" s="26">
        <f t="shared" si="22"/>
        <v>124926</v>
      </c>
      <c r="G102" s="1">
        <v>61387</v>
      </c>
      <c r="H102" s="1">
        <v>63539</v>
      </c>
      <c r="I102" s="1">
        <v>107</v>
      </c>
      <c r="J102" s="26">
        <v>9365</v>
      </c>
      <c r="K102" s="31">
        <v>42.76</v>
      </c>
      <c r="L102" s="31">
        <v>53.58</v>
      </c>
      <c r="M102" s="31">
        <v>52.53</v>
      </c>
      <c r="N102" s="31">
        <v>1.85</v>
      </c>
      <c r="O102" s="26">
        <v>1141</v>
      </c>
    </row>
    <row r="103" spans="2:15" x14ac:dyDescent="0.2">
      <c r="B103" s="25">
        <v>41000</v>
      </c>
      <c r="C103" s="26">
        <f t="shared" si="17"/>
        <v>90304</v>
      </c>
      <c r="D103" s="26">
        <v>43492</v>
      </c>
      <c r="E103" s="26">
        <v>46812</v>
      </c>
      <c r="F103" s="26">
        <f t="shared" si="22"/>
        <v>171146</v>
      </c>
      <c r="G103" s="26">
        <v>80726</v>
      </c>
      <c r="H103" s="26">
        <v>90420</v>
      </c>
      <c r="I103" s="26">
        <v>109</v>
      </c>
      <c r="J103" s="26">
        <v>9412</v>
      </c>
      <c r="K103" s="63">
        <v>59.64</v>
      </c>
      <c r="L103" s="63">
        <v>70.62</v>
      </c>
      <c r="M103" s="63">
        <v>70.42</v>
      </c>
      <c r="N103" s="31">
        <v>1.9</v>
      </c>
      <c r="O103" s="26">
        <v>1218</v>
      </c>
    </row>
    <row r="104" spans="2:15" x14ac:dyDescent="0.2">
      <c r="B104" s="25">
        <v>41030</v>
      </c>
      <c r="C104" s="26">
        <f t="shared" si="17"/>
        <v>86664</v>
      </c>
      <c r="D104" s="26">
        <v>36469</v>
      </c>
      <c r="E104" s="26">
        <v>50195</v>
      </c>
      <c r="F104" s="26">
        <f t="shared" si="22"/>
        <v>159905</v>
      </c>
      <c r="G104" s="26">
        <v>61503</v>
      </c>
      <c r="H104" s="26">
        <v>98402</v>
      </c>
      <c r="I104" s="26">
        <v>109</v>
      </c>
      <c r="J104" s="26">
        <v>9412</v>
      </c>
      <c r="K104" s="63">
        <v>54.41</v>
      </c>
      <c r="L104" s="63">
        <v>66.33</v>
      </c>
      <c r="M104" s="63">
        <v>66.790000000000006</v>
      </c>
      <c r="N104" s="31">
        <v>1.85</v>
      </c>
      <c r="O104" s="26">
        <v>1182</v>
      </c>
    </row>
    <row r="105" spans="2:15" x14ac:dyDescent="0.2">
      <c r="B105" s="25">
        <v>41061</v>
      </c>
      <c r="C105" s="26">
        <f t="shared" si="17"/>
        <v>89674</v>
      </c>
      <c r="D105" s="26">
        <v>41745</v>
      </c>
      <c r="E105" s="26">
        <v>47929</v>
      </c>
      <c r="F105" s="26">
        <f t="shared" si="22"/>
        <v>161269</v>
      </c>
      <c r="G105" s="26">
        <v>68420</v>
      </c>
      <c r="H105" s="26">
        <v>92849</v>
      </c>
      <c r="I105" s="26">
        <v>109</v>
      </c>
      <c r="J105" s="26">
        <v>9412</v>
      </c>
      <c r="K105" s="63">
        <v>56.66</v>
      </c>
      <c r="L105" s="63">
        <v>65.27</v>
      </c>
      <c r="M105" s="63">
        <v>66.63</v>
      </c>
      <c r="N105" s="31">
        <v>1.8</v>
      </c>
      <c r="O105" s="26">
        <v>1180</v>
      </c>
    </row>
    <row r="106" spans="2:15" x14ac:dyDescent="0.2">
      <c r="B106" s="25">
        <v>41091</v>
      </c>
      <c r="C106" s="26">
        <f t="shared" si="17"/>
        <v>97693</v>
      </c>
      <c r="D106" s="26">
        <v>44004</v>
      </c>
      <c r="E106" s="26">
        <v>53689</v>
      </c>
      <c r="F106" s="26">
        <f t="shared" si="22"/>
        <v>198138</v>
      </c>
      <c r="G106" s="26">
        <v>79944</v>
      </c>
      <c r="H106" s="26">
        <v>118194</v>
      </c>
      <c r="I106" s="26">
        <v>109</v>
      </c>
      <c r="J106" s="26">
        <v>9413</v>
      </c>
      <c r="K106" s="63">
        <v>66.959999999999994</v>
      </c>
      <c r="L106" s="63">
        <v>74.239999999999995</v>
      </c>
      <c r="M106" s="63">
        <v>75.89</v>
      </c>
      <c r="N106" s="31">
        <v>2.0299999999999998</v>
      </c>
      <c r="O106" s="26">
        <v>1196</v>
      </c>
    </row>
    <row r="107" spans="2:15" x14ac:dyDescent="0.2">
      <c r="B107" s="25">
        <v>41122</v>
      </c>
      <c r="C107" s="26">
        <f t="shared" si="17"/>
        <v>103796</v>
      </c>
      <c r="D107" s="26">
        <v>48821</v>
      </c>
      <c r="E107" s="26">
        <v>54975</v>
      </c>
      <c r="F107" s="26">
        <f t="shared" si="22"/>
        <v>232011</v>
      </c>
      <c r="G107" s="26">
        <v>107432</v>
      </c>
      <c r="H107" s="26">
        <v>124579</v>
      </c>
      <c r="I107" s="26">
        <v>109</v>
      </c>
      <c r="J107" s="26">
        <v>9413</v>
      </c>
      <c r="K107" s="63">
        <v>78.19</v>
      </c>
      <c r="L107" s="63">
        <v>83.17</v>
      </c>
      <c r="M107" s="63">
        <v>81.93</v>
      </c>
      <c r="N107" s="31">
        <v>2.2400000000000002</v>
      </c>
      <c r="O107" s="26">
        <v>1272</v>
      </c>
    </row>
    <row r="108" spans="2:15" x14ac:dyDescent="0.2">
      <c r="B108" s="25">
        <v>41153</v>
      </c>
      <c r="C108" s="26">
        <f t="shared" si="17"/>
        <v>92035</v>
      </c>
      <c r="D108" s="26">
        <v>40565</v>
      </c>
      <c r="E108" s="26">
        <v>51470</v>
      </c>
      <c r="F108" s="26">
        <f t="shared" si="22"/>
        <v>176862</v>
      </c>
      <c r="G108" s="26">
        <v>79319</v>
      </c>
      <c r="H108" s="26">
        <v>97543</v>
      </c>
      <c r="I108" s="26">
        <v>109</v>
      </c>
      <c r="J108" s="26">
        <v>9413</v>
      </c>
      <c r="K108" s="63">
        <v>62.11</v>
      </c>
      <c r="L108" s="63">
        <v>72.650000000000006</v>
      </c>
      <c r="M108" s="63">
        <v>69.08</v>
      </c>
      <c r="N108" s="31">
        <v>1.92</v>
      </c>
      <c r="O108" s="26">
        <v>1233</v>
      </c>
    </row>
    <row r="109" spans="2:15" x14ac:dyDescent="0.2">
      <c r="B109" s="25">
        <v>41183</v>
      </c>
      <c r="C109" s="26">
        <f t="shared" si="17"/>
        <v>89458</v>
      </c>
      <c r="D109" s="26">
        <v>38727</v>
      </c>
      <c r="E109" s="26">
        <v>50731</v>
      </c>
      <c r="F109" s="26">
        <f t="shared" si="22"/>
        <v>160384</v>
      </c>
      <c r="G109" s="26">
        <v>64822</v>
      </c>
      <c r="H109" s="26">
        <v>95562</v>
      </c>
      <c r="I109" s="26">
        <v>109</v>
      </c>
      <c r="J109" s="26">
        <v>9413</v>
      </c>
      <c r="K109" s="63">
        <v>54.55</v>
      </c>
      <c r="L109" s="63">
        <v>67.02</v>
      </c>
      <c r="M109" s="63">
        <v>69.569999999999993</v>
      </c>
      <c r="N109" s="31">
        <v>1.79</v>
      </c>
      <c r="O109" s="26">
        <v>1233</v>
      </c>
    </row>
    <row r="110" spans="2:15" x14ac:dyDescent="0.2">
      <c r="B110" s="25">
        <v>41214</v>
      </c>
      <c r="C110" s="26">
        <f t="shared" si="17"/>
        <v>61761</v>
      </c>
      <c r="D110" s="1">
        <v>29829</v>
      </c>
      <c r="E110" s="1">
        <v>31932</v>
      </c>
      <c r="F110" s="26">
        <f t="shared" si="22"/>
        <v>113915</v>
      </c>
      <c r="G110" s="1">
        <v>50223</v>
      </c>
      <c r="H110" s="1">
        <v>63692</v>
      </c>
      <c r="I110" s="1">
        <v>109</v>
      </c>
      <c r="J110" s="1">
        <v>9356</v>
      </c>
      <c r="K110" s="63">
        <v>40.35</v>
      </c>
      <c r="L110" s="63">
        <v>50.84</v>
      </c>
      <c r="M110" s="63">
        <v>44.38</v>
      </c>
      <c r="N110" s="31">
        <v>1.84</v>
      </c>
      <c r="O110" s="1">
        <v>1172</v>
      </c>
    </row>
    <row r="111" spans="2:15" x14ac:dyDescent="0.2">
      <c r="B111" s="25">
        <v>41244</v>
      </c>
      <c r="C111" s="26">
        <f t="shared" si="17"/>
        <v>56493</v>
      </c>
      <c r="D111" s="1">
        <v>31530</v>
      </c>
      <c r="E111" s="1">
        <v>24963</v>
      </c>
      <c r="F111" s="26">
        <f t="shared" si="22"/>
        <v>107799</v>
      </c>
      <c r="G111" s="1">
        <v>57498</v>
      </c>
      <c r="H111" s="1">
        <v>50301</v>
      </c>
      <c r="I111" s="1">
        <v>101</v>
      </c>
      <c r="J111" s="1">
        <v>9192</v>
      </c>
      <c r="K111" s="63">
        <v>37.64</v>
      </c>
      <c r="L111" s="63">
        <v>44.09</v>
      </c>
      <c r="M111" s="63">
        <v>41.95</v>
      </c>
      <c r="N111" s="31">
        <v>1.91</v>
      </c>
      <c r="O111" s="1">
        <v>1098</v>
      </c>
    </row>
    <row r="112" spans="2:15" x14ac:dyDescent="0.2">
      <c r="B112" s="55">
        <v>2012</v>
      </c>
      <c r="C112" s="58">
        <f>SUM(D112:E112)</f>
        <v>947713</v>
      </c>
      <c r="D112" s="58">
        <f>SUM(D100:D111)</f>
        <v>455563</v>
      </c>
      <c r="E112" s="58">
        <f>SUM(E100:E111)</f>
        <v>492150</v>
      </c>
      <c r="F112" s="58">
        <f>SUM(F100:F111)</f>
        <v>1813017</v>
      </c>
      <c r="G112" s="58">
        <f>SUM(G100:G111)</f>
        <v>818851</v>
      </c>
      <c r="H112" s="58">
        <f>SUM(H100:H111)</f>
        <v>994166</v>
      </c>
      <c r="I112" s="58">
        <f t="shared" ref="I112:O112" si="23">AVERAGE(I100:I111)</f>
        <v>107.83333333333333</v>
      </c>
      <c r="J112" s="58">
        <f t="shared" si="23"/>
        <v>9377.5833333333339</v>
      </c>
      <c r="K112" s="59">
        <f t="shared" si="23"/>
        <v>52.22</v>
      </c>
      <c r="L112" s="59">
        <f>AVERAGE(L100:L111)</f>
        <v>61.673333333333339</v>
      </c>
      <c r="M112" s="59">
        <f>AVERAGE(M100:M111)</f>
        <v>60.052500000000002</v>
      </c>
      <c r="N112" s="59">
        <f t="shared" si="23"/>
        <v>1.9008333333333332</v>
      </c>
      <c r="O112" s="58">
        <f t="shared" si="23"/>
        <v>1180.0833333333333</v>
      </c>
    </row>
    <row r="113" spans="2:15" x14ac:dyDescent="0.2">
      <c r="B113" s="25">
        <v>41275</v>
      </c>
      <c r="C113" s="26">
        <f t="shared" si="17"/>
        <v>50990</v>
      </c>
      <c r="D113" s="26">
        <v>25360</v>
      </c>
      <c r="E113" s="26">
        <v>25630</v>
      </c>
      <c r="F113" s="26">
        <f t="shared" ref="F113:F124" si="24">SUM(G113:H113)</f>
        <v>99721</v>
      </c>
      <c r="G113" s="26">
        <v>43841</v>
      </c>
      <c r="H113" s="26">
        <v>55880</v>
      </c>
      <c r="I113">
        <v>102</v>
      </c>
      <c r="J113" s="26">
        <v>9240</v>
      </c>
      <c r="K113" s="31">
        <v>34.67</v>
      </c>
      <c r="L113" s="31">
        <v>42.17</v>
      </c>
      <c r="M113" s="31">
        <v>35.729999999999997</v>
      </c>
      <c r="N113" s="31">
        <v>1.96</v>
      </c>
      <c r="O113" s="1">
        <v>1130</v>
      </c>
    </row>
    <row r="114" spans="2:15" x14ac:dyDescent="0.2">
      <c r="B114" s="25">
        <v>41306</v>
      </c>
      <c r="C114" s="26">
        <f t="shared" si="17"/>
        <v>54322</v>
      </c>
      <c r="D114" s="26">
        <v>26907</v>
      </c>
      <c r="E114" s="26">
        <v>27415</v>
      </c>
      <c r="F114" s="26">
        <f t="shared" si="24"/>
        <v>103014</v>
      </c>
      <c r="G114" s="26">
        <v>43758</v>
      </c>
      <c r="H114" s="26">
        <v>59256</v>
      </c>
      <c r="I114">
        <v>112</v>
      </c>
      <c r="J114" s="26">
        <v>9487</v>
      </c>
      <c r="K114" s="31">
        <v>38.619999999999997</v>
      </c>
      <c r="L114" s="31">
        <v>48.57</v>
      </c>
      <c r="M114" s="31">
        <v>43.39</v>
      </c>
      <c r="N114" s="31">
        <v>1.9</v>
      </c>
      <c r="O114" s="1">
        <v>1076</v>
      </c>
    </row>
    <row r="115" spans="2:15" x14ac:dyDescent="0.2">
      <c r="B115" s="25">
        <v>41334</v>
      </c>
      <c r="C115" s="26">
        <f t="shared" si="17"/>
        <v>75869</v>
      </c>
      <c r="D115" s="26">
        <v>38425</v>
      </c>
      <c r="E115" s="26">
        <v>37444</v>
      </c>
      <c r="F115" s="26">
        <f t="shared" si="24"/>
        <v>151353</v>
      </c>
      <c r="G115" s="26">
        <v>67791</v>
      </c>
      <c r="H115" s="26">
        <v>83562</v>
      </c>
      <c r="I115">
        <v>115</v>
      </c>
      <c r="J115" s="26">
        <v>9593</v>
      </c>
      <c r="K115" s="31">
        <v>50.55</v>
      </c>
      <c r="L115" s="31">
        <v>58.03</v>
      </c>
      <c r="M115" s="31">
        <v>55.46</v>
      </c>
      <c r="N115" s="31">
        <v>1.99</v>
      </c>
      <c r="O115" s="1">
        <v>1097</v>
      </c>
    </row>
    <row r="116" spans="2:15" x14ac:dyDescent="0.2">
      <c r="B116" s="25">
        <v>41365</v>
      </c>
      <c r="C116" s="26">
        <f t="shared" si="17"/>
        <v>84118</v>
      </c>
      <c r="D116" s="26">
        <v>34829</v>
      </c>
      <c r="E116" s="26">
        <v>49289</v>
      </c>
      <c r="F116" s="26">
        <f t="shared" si="24"/>
        <v>167762</v>
      </c>
      <c r="G116" s="26">
        <v>59485</v>
      </c>
      <c r="H116" s="26">
        <v>108277</v>
      </c>
      <c r="I116" s="26">
        <v>115</v>
      </c>
      <c r="J116" s="26">
        <v>9646</v>
      </c>
      <c r="K116" s="57">
        <v>57.63</v>
      </c>
      <c r="L116" s="57">
        <v>69.41</v>
      </c>
      <c r="M116" s="57">
        <v>67.44</v>
      </c>
      <c r="N116" s="86">
        <v>1.99</v>
      </c>
      <c r="O116" s="26">
        <v>1178</v>
      </c>
    </row>
    <row r="117" spans="2:15" x14ac:dyDescent="0.2">
      <c r="B117" s="25">
        <v>41395</v>
      </c>
      <c r="C117" s="26">
        <f t="shared" si="17"/>
        <v>90459</v>
      </c>
      <c r="D117" s="26">
        <v>36561</v>
      </c>
      <c r="E117" s="26">
        <v>53898</v>
      </c>
      <c r="F117" s="26">
        <f t="shared" si="24"/>
        <v>180390</v>
      </c>
      <c r="G117" s="26">
        <v>64205</v>
      </c>
      <c r="H117" s="26">
        <v>116185</v>
      </c>
      <c r="I117" s="26">
        <v>115</v>
      </c>
      <c r="J117" s="26">
        <v>9638</v>
      </c>
      <c r="K117" s="57">
        <v>59.83</v>
      </c>
      <c r="L117" s="57">
        <v>69.7</v>
      </c>
      <c r="M117" s="57">
        <v>70.42</v>
      </c>
      <c r="N117" s="86">
        <v>1.99</v>
      </c>
      <c r="O117" s="26">
        <v>1171</v>
      </c>
    </row>
    <row r="118" spans="2:15" x14ac:dyDescent="0.2">
      <c r="B118" s="25">
        <v>41426</v>
      </c>
      <c r="C118" s="26">
        <f t="shared" si="17"/>
        <v>89666</v>
      </c>
      <c r="D118" s="26">
        <v>42384</v>
      </c>
      <c r="E118" s="26">
        <v>47282</v>
      </c>
      <c r="F118" s="26">
        <f t="shared" si="24"/>
        <v>178345</v>
      </c>
      <c r="G118" s="26">
        <v>75317</v>
      </c>
      <c r="H118" s="26">
        <v>103028</v>
      </c>
      <c r="I118" s="26">
        <v>115</v>
      </c>
      <c r="J118" s="26">
        <v>9640</v>
      </c>
      <c r="K118" s="57">
        <v>61.17</v>
      </c>
      <c r="L118" s="57">
        <v>72.36</v>
      </c>
      <c r="M118" s="57">
        <v>75.16</v>
      </c>
      <c r="N118" s="86">
        <v>1.99</v>
      </c>
      <c r="O118" s="26">
        <v>1166</v>
      </c>
    </row>
    <row r="119" spans="2:15" x14ac:dyDescent="0.2">
      <c r="B119" s="25">
        <v>41456</v>
      </c>
      <c r="C119" s="26">
        <f t="shared" si="17"/>
        <v>91856</v>
      </c>
      <c r="D119" s="26">
        <v>42519</v>
      </c>
      <c r="E119" s="26">
        <v>49337</v>
      </c>
      <c r="F119" s="26">
        <f t="shared" si="24"/>
        <v>205913</v>
      </c>
      <c r="G119" s="26">
        <v>82533</v>
      </c>
      <c r="H119" s="26">
        <v>123380</v>
      </c>
      <c r="I119" s="26">
        <v>119</v>
      </c>
      <c r="J119" s="26">
        <v>9698</v>
      </c>
      <c r="K119" s="57">
        <v>67.349999999999994</v>
      </c>
      <c r="L119" s="57">
        <v>73.319999999999993</v>
      </c>
      <c r="M119" s="57">
        <v>78.05</v>
      </c>
      <c r="N119" s="86">
        <v>2.2400000000000002</v>
      </c>
      <c r="O119" s="26">
        <v>1181</v>
      </c>
    </row>
    <row r="120" spans="2:15" x14ac:dyDescent="0.2">
      <c r="B120" s="25">
        <v>41487</v>
      </c>
      <c r="C120" s="26">
        <f t="shared" si="17"/>
        <v>103707</v>
      </c>
      <c r="D120" s="26">
        <v>45027</v>
      </c>
      <c r="E120" s="26">
        <v>58680</v>
      </c>
      <c r="F120" s="26">
        <f t="shared" si="24"/>
        <v>240649</v>
      </c>
      <c r="G120" s="26">
        <v>100963</v>
      </c>
      <c r="H120" s="26">
        <v>139686</v>
      </c>
      <c r="I120" s="26">
        <v>119</v>
      </c>
      <c r="J120" s="26">
        <v>9698</v>
      </c>
      <c r="K120" s="57">
        <v>78.23</v>
      </c>
      <c r="L120" s="57">
        <v>83.08</v>
      </c>
      <c r="M120" s="57">
        <v>81.77</v>
      </c>
      <c r="N120" s="86">
        <v>2.3199999999999998</v>
      </c>
      <c r="O120" s="26">
        <v>1200</v>
      </c>
    </row>
    <row r="121" spans="2:15" x14ac:dyDescent="0.2">
      <c r="B121" s="25">
        <v>41518</v>
      </c>
      <c r="C121" s="26">
        <f t="shared" si="17"/>
        <v>96470</v>
      </c>
      <c r="D121" s="26">
        <v>43282</v>
      </c>
      <c r="E121" s="26">
        <v>53188</v>
      </c>
      <c r="F121" s="26">
        <f t="shared" si="24"/>
        <v>196106</v>
      </c>
      <c r="G121" s="26">
        <v>73825</v>
      </c>
      <c r="H121" s="26">
        <v>122281</v>
      </c>
      <c r="I121" s="26">
        <v>119</v>
      </c>
      <c r="J121" s="26">
        <v>9698</v>
      </c>
      <c r="K121" s="57">
        <v>66.95</v>
      </c>
      <c r="L121" s="57">
        <v>79.66</v>
      </c>
      <c r="M121" s="57">
        <v>76.36</v>
      </c>
      <c r="N121" s="86">
        <v>2.0299999999999998</v>
      </c>
      <c r="O121" s="26">
        <v>1211</v>
      </c>
    </row>
    <row r="122" spans="2:15" x14ac:dyDescent="0.2">
      <c r="B122" s="25">
        <v>41548</v>
      </c>
      <c r="C122" s="26">
        <f t="shared" si="17"/>
        <v>90124</v>
      </c>
      <c r="D122" s="26">
        <v>35453</v>
      </c>
      <c r="E122" s="26">
        <v>54671</v>
      </c>
      <c r="F122" s="26">
        <f t="shared" si="24"/>
        <v>183585</v>
      </c>
      <c r="G122" s="26">
        <v>63424</v>
      </c>
      <c r="H122" s="26">
        <v>120161</v>
      </c>
      <c r="I122" s="26">
        <v>118</v>
      </c>
      <c r="J122" s="26">
        <v>9617</v>
      </c>
      <c r="K122" s="57">
        <v>61.08</v>
      </c>
      <c r="L122" s="57">
        <v>74.430000000000007</v>
      </c>
      <c r="M122" s="57">
        <v>70.56</v>
      </c>
      <c r="N122" s="86">
        <v>2.04</v>
      </c>
      <c r="O122" s="26">
        <v>1174</v>
      </c>
    </row>
    <row r="123" spans="2:15" x14ac:dyDescent="0.2">
      <c r="B123" s="25">
        <v>41579</v>
      </c>
      <c r="C123" s="26">
        <f t="shared" si="17"/>
        <v>71609</v>
      </c>
      <c r="D123" s="1">
        <v>33830</v>
      </c>
      <c r="E123" s="1">
        <v>37779</v>
      </c>
      <c r="F123" s="26">
        <f t="shared" si="24"/>
        <v>140867</v>
      </c>
      <c r="G123" s="1">
        <v>57822</v>
      </c>
      <c r="H123" s="1">
        <v>83045</v>
      </c>
      <c r="I123" s="26">
        <v>119</v>
      </c>
      <c r="J123" s="26">
        <v>9644</v>
      </c>
      <c r="K123" s="57">
        <v>48.5</v>
      </c>
      <c r="L123" s="57">
        <v>58.66</v>
      </c>
      <c r="M123" s="57">
        <v>58.65</v>
      </c>
      <c r="N123" s="86">
        <v>1.97</v>
      </c>
      <c r="O123" s="26">
        <v>1160</v>
      </c>
    </row>
    <row r="124" spans="2:15" x14ac:dyDescent="0.2">
      <c r="B124" s="25">
        <v>41609</v>
      </c>
      <c r="C124" s="26">
        <f t="shared" si="17"/>
        <v>67101</v>
      </c>
      <c r="D124" s="26">
        <v>37410</v>
      </c>
      <c r="E124" s="26">
        <v>29691</v>
      </c>
      <c r="F124" s="26">
        <f t="shared" si="24"/>
        <v>133082</v>
      </c>
      <c r="G124" s="26">
        <v>64648</v>
      </c>
      <c r="H124" s="26">
        <v>68434</v>
      </c>
      <c r="I124" s="26">
        <v>117</v>
      </c>
      <c r="J124" s="26">
        <v>9574</v>
      </c>
      <c r="K124" s="57">
        <v>44.48</v>
      </c>
      <c r="L124" s="57">
        <v>49.39</v>
      </c>
      <c r="M124" s="57">
        <v>56.06</v>
      </c>
      <c r="N124" s="86">
        <v>1.98</v>
      </c>
      <c r="O124" s="26">
        <v>1127</v>
      </c>
    </row>
    <row r="125" spans="2:15" x14ac:dyDescent="0.2">
      <c r="B125" s="55">
        <v>2013</v>
      </c>
      <c r="C125" s="58">
        <f>SUM(D125:E125)</f>
        <v>966291</v>
      </c>
      <c r="D125" s="58">
        <f>SUM(D113:D124)</f>
        <v>441987</v>
      </c>
      <c r="E125" s="58">
        <f>SUM(E113:E124)</f>
        <v>524304</v>
      </c>
      <c r="F125" s="58">
        <f>SUM(F113:F124)</f>
        <v>1980787</v>
      </c>
      <c r="G125" s="58">
        <f>SUM(G113:G124)</f>
        <v>797612</v>
      </c>
      <c r="H125" s="58">
        <f>SUM(H113:H124)</f>
        <v>1183175</v>
      </c>
      <c r="I125" s="58">
        <f t="shared" ref="I125:O125" si="25">AVERAGE(I113:I124)</f>
        <v>115.41666666666667</v>
      </c>
      <c r="J125" s="58">
        <f t="shared" si="25"/>
        <v>9597.75</v>
      </c>
      <c r="K125" s="59">
        <f t="shared" si="25"/>
        <v>55.755000000000017</v>
      </c>
      <c r="L125" s="59">
        <f>AVERAGE(L113:L124)</f>
        <v>64.898333333333326</v>
      </c>
      <c r="M125" s="59">
        <f>AVERAGE(M113:M124)</f>
        <v>64.087499999999991</v>
      </c>
      <c r="N125" s="59">
        <f t="shared" si="25"/>
        <v>2.0333333333333332</v>
      </c>
      <c r="O125" s="58">
        <f t="shared" si="25"/>
        <v>1155.9166666666667</v>
      </c>
    </row>
    <row r="126" spans="2:15" x14ac:dyDescent="0.2">
      <c r="B126" s="25">
        <v>41640</v>
      </c>
      <c r="C126" s="26">
        <f t="shared" si="17"/>
        <v>55698</v>
      </c>
      <c r="D126" s="26">
        <v>26584</v>
      </c>
      <c r="E126" s="26">
        <v>29114</v>
      </c>
      <c r="F126" s="26">
        <f t="shared" ref="F126:F163" si="26">SUM(G126:H126)</f>
        <v>113549</v>
      </c>
      <c r="G126" s="26">
        <v>45337</v>
      </c>
      <c r="H126" s="26">
        <v>68212</v>
      </c>
      <c r="I126" s="26">
        <v>119</v>
      </c>
      <c r="J126" s="26">
        <v>9707</v>
      </c>
      <c r="K126" s="57">
        <v>37.6</v>
      </c>
      <c r="L126" s="57">
        <v>46.19</v>
      </c>
      <c r="M126" s="57">
        <v>41.28</v>
      </c>
      <c r="N126" s="57">
        <v>2.04</v>
      </c>
      <c r="O126" s="26">
        <v>1144</v>
      </c>
    </row>
    <row r="127" spans="2:15" x14ac:dyDescent="0.2">
      <c r="B127" s="25">
        <v>41671</v>
      </c>
      <c r="C127" s="26">
        <f t="shared" si="17"/>
        <v>67862</v>
      </c>
      <c r="D127" s="26">
        <v>36333</v>
      </c>
      <c r="E127" s="26">
        <v>31529</v>
      </c>
      <c r="F127" s="26">
        <f t="shared" si="26"/>
        <v>135464</v>
      </c>
      <c r="G127" s="26">
        <v>66146</v>
      </c>
      <c r="H127" s="26">
        <v>69318</v>
      </c>
      <c r="I127" s="26">
        <v>119</v>
      </c>
      <c r="J127" s="26">
        <v>9696</v>
      </c>
      <c r="K127" s="63">
        <v>49.59</v>
      </c>
      <c r="L127" s="63">
        <v>60.6</v>
      </c>
      <c r="M127" s="63">
        <v>62.9</v>
      </c>
      <c r="N127" s="63">
        <v>2</v>
      </c>
      <c r="O127" s="26">
        <v>1173</v>
      </c>
    </row>
    <row r="128" spans="2:15" x14ac:dyDescent="0.2">
      <c r="B128" s="25">
        <v>41699</v>
      </c>
      <c r="C128" s="26">
        <f t="shared" si="17"/>
        <v>75676</v>
      </c>
      <c r="D128" s="26">
        <v>35473</v>
      </c>
      <c r="E128" s="26">
        <v>40203</v>
      </c>
      <c r="F128" s="26">
        <f t="shared" si="26"/>
        <v>151600</v>
      </c>
      <c r="G128" s="26">
        <v>63282</v>
      </c>
      <c r="H128" s="26">
        <v>88318</v>
      </c>
      <c r="I128" s="26">
        <v>119</v>
      </c>
      <c r="J128" s="26">
        <v>9691</v>
      </c>
      <c r="K128" s="63">
        <v>50.08</v>
      </c>
      <c r="L128" s="63">
        <v>61.32</v>
      </c>
      <c r="M128" s="63">
        <v>62.64</v>
      </c>
      <c r="N128" s="63">
        <v>2</v>
      </c>
      <c r="O128" s="26">
        <v>1171</v>
      </c>
    </row>
    <row r="129" spans="2:15" x14ac:dyDescent="0.2">
      <c r="B129" s="25">
        <v>41730</v>
      </c>
      <c r="C129" s="26">
        <f t="shared" si="17"/>
        <v>107371</v>
      </c>
      <c r="D129" s="26">
        <v>45032</v>
      </c>
      <c r="E129" s="26">
        <v>62339</v>
      </c>
      <c r="F129" s="26">
        <f t="shared" si="26"/>
        <v>209826</v>
      </c>
      <c r="G129" s="26">
        <v>81151</v>
      </c>
      <c r="H129" s="26">
        <v>128675</v>
      </c>
      <c r="I129" s="26">
        <v>119</v>
      </c>
      <c r="J129" s="26">
        <v>9742</v>
      </c>
      <c r="K129" s="63">
        <v>70.959999999999994</v>
      </c>
      <c r="L129" s="63">
        <v>77.39</v>
      </c>
      <c r="M129" s="63">
        <v>79.28</v>
      </c>
      <c r="N129" s="63">
        <v>1.95</v>
      </c>
      <c r="O129" s="26">
        <v>1206</v>
      </c>
    </row>
    <row r="130" spans="2:15" x14ac:dyDescent="0.2">
      <c r="B130" s="25">
        <v>41760</v>
      </c>
      <c r="C130" s="26">
        <f t="shared" si="17"/>
        <v>100918</v>
      </c>
      <c r="D130" s="26">
        <v>41265</v>
      </c>
      <c r="E130" s="26">
        <v>59653</v>
      </c>
      <c r="F130" s="26">
        <f t="shared" si="26"/>
        <v>198223</v>
      </c>
      <c r="G130" s="26">
        <v>74714</v>
      </c>
      <c r="H130" s="26">
        <v>123509</v>
      </c>
      <c r="I130" s="1">
        <v>111</v>
      </c>
      <c r="J130" s="26">
        <v>9652</v>
      </c>
      <c r="K130" s="57">
        <v>65.650000000000006</v>
      </c>
      <c r="L130" s="57">
        <v>76.23</v>
      </c>
      <c r="M130" s="57">
        <v>76.59</v>
      </c>
      <c r="N130" s="57">
        <v>1.96</v>
      </c>
      <c r="O130" s="26">
        <v>1231</v>
      </c>
    </row>
    <row r="131" spans="2:15" x14ac:dyDescent="0.2">
      <c r="B131" s="25">
        <v>41791</v>
      </c>
      <c r="C131" s="26">
        <f t="shared" si="17"/>
        <v>87014</v>
      </c>
      <c r="D131" s="26">
        <v>38975</v>
      </c>
      <c r="E131" s="26">
        <v>48039</v>
      </c>
      <c r="F131" s="26">
        <f t="shared" si="26"/>
        <v>186187</v>
      </c>
      <c r="G131" s="26">
        <v>76895</v>
      </c>
      <c r="H131" s="26">
        <v>109292</v>
      </c>
      <c r="I131" s="26">
        <v>112</v>
      </c>
      <c r="J131" s="26">
        <v>9714</v>
      </c>
      <c r="K131" s="57">
        <v>63.5</v>
      </c>
      <c r="L131" s="57">
        <v>75.540000000000006</v>
      </c>
      <c r="M131" s="57">
        <v>75.36</v>
      </c>
      <c r="N131" s="57">
        <v>2.14</v>
      </c>
      <c r="O131" s="26">
        <v>1227</v>
      </c>
    </row>
    <row r="132" spans="2:15" x14ac:dyDescent="0.2">
      <c r="B132" s="25">
        <v>41821</v>
      </c>
      <c r="C132" s="26">
        <f t="shared" si="17"/>
        <v>92222</v>
      </c>
      <c r="D132" s="1">
        <v>45905</v>
      </c>
      <c r="E132" s="1">
        <v>46317</v>
      </c>
      <c r="F132" s="26">
        <f t="shared" si="26"/>
        <v>206870</v>
      </c>
      <c r="G132" s="1">
        <v>89689</v>
      </c>
      <c r="H132" s="1">
        <v>117181</v>
      </c>
      <c r="I132" s="1">
        <v>103</v>
      </c>
      <c r="J132" s="1">
        <v>9562</v>
      </c>
      <c r="K132" s="63">
        <v>68.760000000000005</v>
      </c>
      <c r="L132" s="63">
        <v>76.44</v>
      </c>
      <c r="M132" s="63">
        <v>78.2</v>
      </c>
      <c r="N132" s="63">
        <v>2.2400000000000002</v>
      </c>
      <c r="O132" s="1">
        <v>1274</v>
      </c>
    </row>
    <row r="133" spans="2:15" x14ac:dyDescent="0.2">
      <c r="B133" s="25">
        <v>41852</v>
      </c>
      <c r="C133" s="26">
        <f t="shared" si="17"/>
        <v>107259</v>
      </c>
      <c r="D133" s="1">
        <v>48668</v>
      </c>
      <c r="E133" s="1">
        <v>58591</v>
      </c>
      <c r="F133" s="26">
        <f t="shared" si="26"/>
        <v>253099</v>
      </c>
      <c r="G133" s="1">
        <v>110794</v>
      </c>
      <c r="H133" s="1">
        <v>142305</v>
      </c>
      <c r="I133" s="1">
        <v>112</v>
      </c>
      <c r="J133" s="1">
        <v>9715</v>
      </c>
      <c r="K133" s="63">
        <v>81.75</v>
      </c>
      <c r="L133" s="63">
        <v>87.23</v>
      </c>
      <c r="M133" s="63">
        <v>82.46</v>
      </c>
      <c r="N133" s="63">
        <v>2.36</v>
      </c>
      <c r="O133" s="1">
        <v>1306</v>
      </c>
    </row>
    <row r="134" spans="2:15" x14ac:dyDescent="0.2">
      <c r="B134" s="25">
        <v>41883</v>
      </c>
      <c r="C134" s="26">
        <f t="shared" si="17"/>
        <v>99824</v>
      </c>
      <c r="D134" s="1">
        <v>40101</v>
      </c>
      <c r="E134" s="1">
        <v>59723</v>
      </c>
      <c r="F134" s="26">
        <f t="shared" si="26"/>
        <v>211216</v>
      </c>
      <c r="G134" s="1">
        <v>76763</v>
      </c>
      <c r="H134" s="1">
        <v>134453</v>
      </c>
      <c r="I134" s="1">
        <v>112</v>
      </c>
      <c r="J134" s="1">
        <v>9715</v>
      </c>
      <c r="K134" s="63">
        <v>71.86</v>
      </c>
      <c r="L134" s="63">
        <v>85.01</v>
      </c>
      <c r="M134" s="63">
        <v>81.48</v>
      </c>
      <c r="N134" s="63">
        <v>2.12</v>
      </c>
      <c r="O134" s="1">
        <v>1309</v>
      </c>
    </row>
    <row r="135" spans="2:15" x14ac:dyDescent="0.2">
      <c r="B135" s="25">
        <v>41913</v>
      </c>
      <c r="C135" s="26">
        <f t="shared" si="17"/>
        <v>96925</v>
      </c>
      <c r="D135" s="1">
        <v>37890</v>
      </c>
      <c r="E135" s="1">
        <v>59035</v>
      </c>
      <c r="F135" s="26">
        <f t="shared" si="26"/>
        <v>193970</v>
      </c>
      <c r="G135" s="1">
        <v>66506</v>
      </c>
      <c r="H135" s="1">
        <v>127464</v>
      </c>
      <c r="I135" s="1">
        <v>112</v>
      </c>
      <c r="J135" s="1">
        <v>9678</v>
      </c>
      <c r="K135" s="63">
        <v>64.06</v>
      </c>
      <c r="L135" s="63">
        <v>78.55</v>
      </c>
      <c r="M135" s="63">
        <v>72.540000000000006</v>
      </c>
      <c r="N135" s="63">
        <v>2</v>
      </c>
      <c r="O135" s="1">
        <v>1210</v>
      </c>
    </row>
    <row r="136" spans="2:15" x14ac:dyDescent="0.2">
      <c r="B136" s="25">
        <v>41944</v>
      </c>
      <c r="C136" s="26">
        <f t="shared" si="17"/>
        <v>69910</v>
      </c>
      <c r="D136" s="1">
        <v>35884</v>
      </c>
      <c r="E136" s="1">
        <v>34026</v>
      </c>
      <c r="F136" s="26">
        <f t="shared" si="26"/>
        <v>135523</v>
      </c>
      <c r="G136" s="1">
        <v>59385</v>
      </c>
      <c r="H136" s="1">
        <v>76138</v>
      </c>
      <c r="I136" s="1">
        <v>111</v>
      </c>
      <c r="J136" s="1">
        <v>9616</v>
      </c>
      <c r="K136" s="63">
        <v>46.85</v>
      </c>
      <c r="L136" s="63">
        <v>60.37</v>
      </c>
      <c r="M136" s="63">
        <v>55.46</v>
      </c>
      <c r="N136" s="63">
        <v>1.94</v>
      </c>
      <c r="O136" s="1">
        <v>1154</v>
      </c>
    </row>
    <row r="137" spans="2:15" x14ac:dyDescent="0.2">
      <c r="B137" s="25">
        <v>41974</v>
      </c>
      <c r="C137" s="26">
        <f t="shared" si="17"/>
        <v>73447</v>
      </c>
      <c r="D137" s="1">
        <v>40036</v>
      </c>
      <c r="E137" s="1">
        <v>33411</v>
      </c>
      <c r="F137" s="26">
        <f t="shared" si="26"/>
        <v>140787</v>
      </c>
      <c r="G137" s="1">
        <v>67556</v>
      </c>
      <c r="H137" s="1">
        <v>73231</v>
      </c>
      <c r="I137" s="1">
        <v>109</v>
      </c>
      <c r="J137" s="1">
        <v>9640</v>
      </c>
      <c r="K137" s="63">
        <v>46.81</v>
      </c>
      <c r="L137" s="63">
        <v>51.39</v>
      </c>
      <c r="M137" s="63">
        <v>51.83</v>
      </c>
      <c r="N137" s="63">
        <v>1.92</v>
      </c>
      <c r="O137" s="1">
        <v>1230</v>
      </c>
    </row>
    <row r="138" spans="2:15" x14ac:dyDescent="0.2">
      <c r="B138" s="55">
        <v>2014</v>
      </c>
      <c r="C138" s="58">
        <f>SUM(D138:E138)</f>
        <v>1034126</v>
      </c>
      <c r="D138" s="58">
        <v>472146</v>
      </c>
      <c r="E138" s="58">
        <v>561980</v>
      </c>
      <c r="F138" s="58">
        <f>SUM(G138:H138)</f>
        <v>2136314</v>
      </c>
      <c r="G138" s="58">
        <v>878218</v>
      </c>
      <c r="H138" s="58">
        <v>1258096</v>
      </c>
      <c r="I138" s="58">
        <f t="shared" ref="I138:O138" si="27">AVERAGE(I126:I137)</f>
        <v>113.16666666666667</v>
      </c>
      <c r="J138" s="58">
        <f t="shared" si="27"/>
        <v>9677.3333333333339</v>
      </c>
      <c r="K138" s="59">
        <f t="shared" si="27"/>
        <v>59.789166666666667</v>
      </c>
      <c r="L138" s="59">
        <f>AVERAGE(L126:L137)</f>
        <v>69.688333333333333</v>
      </c>
      <c r="M138" s="59">
        <f>AVERAGE(M126:M137)</f>
        <v>68.335000000000008</v>
      </c>
      <c r="N138" s="59">
        <f t="shared" si="27"/>
        <v>2.0558333333333336</v>
      </c>
      <c r="O138" s="58">
        <f t="shared" si="27"/>
        <v>1219.5833333333333</v>
      </c>
    </row>
    <row r="139" spans="2:15" x14ac:dyDescent="0.2">
      <c r="B139" s="25">
        <v>42005</v>
      </c>
      <c r="C139" s="26">
        <f t="shared" ref="C139:C163" si="28">SUM(D139:E139)</f>
        <v>62907</v>
      </c>
      <c r="D139" s="1">
        <v>32642</v>
      </c>
      <c r="E139" s="1">
        <v>30265</v>
      </c>
      <c r="F139" s="26">
        <f t="shared" si="26"/>
        <v>122381</v>
      </c>
      <c r="G139" s="1">
        <v>55975</v>
      </c>
      <c r="H139" s="1">
        <v>66406</v>
      </c>
      <c r="I139" s="71">
        <v>96</v>
      </c>
      <c r="J139" s="1">
        <v>9363</v>
      </c>
      <c r="K139" s="31">
        <v>42.04</v>
      </c>
      <c r="L139" s="31">
        <v>50.87</v>
      </c>
      <c r="M139" s="31">
        <v>48.62</v>
      </c>
      <c r="N139" s="31">
        <v>1.95</v>
      </c>
      <c r="O139" s="1">
        <v>1130</v>
      </c>
    </row>
    <row r="140" spans="2:15" x14ac:dyDescent="0.2">
      <c r="B140" s="25">
        <v>42036</v>
      </c>
      <c r="C140" s="26">
        <f t="shared" si="28"/>
        <v>71194</v>
      </c>
      <c r="D140" s="1">
        <v>38526</v>
      </c>
      <c r="E140" s="1">
        <v>32668</v>
      </c>
      <c r="F140" s="26">
        <f t="shared" si="26"/>
        <v>132793</v>
      </c>
      <c r="G140" s="1">
        <v>60543</v>
      </c>
      <c r="H140" s="1">
        <v>72250</v>
      </c>
      <c r="I140" s="71">
        <v>103</v>
      </c>
      <c r="J140" s="1">
        <v>9471</v>
      </c>
      <c r="K140" s="31">
        <v>49.81</v>
      </c>
      <c r="L140" s="31">
        <v>62.13</v>
      </c>
      <c r="M140" s="31">
        <v>59.54</v>
      </c>
      <c r="N140" s="31">
        <v>1.87</v>
      </c>
      <c r="O140" s="1">
        <v>1124</v>
      </c>
    </row>
    <row r="141" spans="2:15" x14ac:dyDescent="0.2">
      <c r="B141" s="25">
        <v>42064</v>
      </c>
      <c r="C141" s="26">
        <f t="shared" si="28"/>
        <v>80775</v>
      </c>
      <c r="D141" s="1">
        <v>42030</v>
      </c>
      <c r="E141" s="1">
        <v>38745</v>
      </c>
      <c r="F141" s="26">
        <f t="shared" si="26"/>
        <v>156017</v>
      </c>
      <c r="G141" s="1">
        <v>72357</v>
      </c>
      <c r="H141" s="1">
        <v>83660</v>
      </c>
      <c r="I141" s="71">
        <v>102</v>
      </c>
      <c r="J141" s="1">
        <v>9350</v>
      </c>
      <c r="K141" s="31">
        <v>53.56</v>
      </c>
      <c r="L141" s="31">
        <v>65.62</v>
      </c>
      <c r="M141" s="31">
        <v>62.26</v>
      </c>
      <c r="N141" s="31">
        <v>1.93</v>
      </c>
      <c r="O141" s="1">
        <v>1151</v>
      </c>
    </row>
    <row r="142" spans="2:15" x14ac:dyDescent="0.2">
      <c r="B142" s="25">
        <v>42095</v>
      </c>
      <c r="C142" s="26">
        <f t="shared" si="28"/>
        <v>99246</v>
      </c>
      <c r="D142" s="1">
        <v>43199</v>
      </c>
      <c r="E142" s="1">
        <v>56047</v>
      </c>
      <c r="F142" s="26">
        <f t="shared" si="26"/>
        <v>195571</v>
      </c>
      <c r="G142" s="1">
        <v>79900</v>
      </c>
      <c r="H142" s="1">
        <v>115671</v>
      </c>
      <c r="I142" s="71">
        <v>104</v>
      </c>
      <c r="J142" s="1">
        <v>9524</v>
      </c>
      <c r="K142" s="31">
        <v>67.739999999999995</v>
      </c>
      <c r="L142" s="31">
        <v>79.92</v>
      </c>
      <c r="M142" s="31">
        <v>77.349999999999994</v>
      </c>
      <c r="N142" s="31">
        <v>1.97</v>
      </c>
      <c r="O142" s="1">
        <v>1163</v>
      </c>
    </row>
    <row r="143" spans="2:15" x14ac:dyDescent="0.2">
      <c r="B143" s="25">
        <v>42125</v>
      </c>
      <c r="C143" s="26">
        <f t="shared" si="28"/>
        <v>103525</v>
      </c>
      <c r="D143" s="1">
        <v>41802</v>
      </c>
      <c r="E143" s="1">
        <v>61723</v>
      </c>
      <c r="F143" s="26">
        <f t="shared" si="26"/>
        <v>201978</v>
      </c>
      <c r="G143" s="1">
        <v>74520</v>
      </c>
      <c r="H143" s="1">
        <v>127458</v>
      </c>
      <c r="I143" s="71">
        <v>106</v>
      </c>
      <c r="J143" s="1">
        <v>9567</v>
      </c>
      <c r="K143" s="31">
        <v>67.45</v>
      </c>
      <c r="L143" s="31">
        <v>79.790000000000006</v>
      </c>
      <c r="M143" s="31">
        <v>79.14</v>
      </c>
      <c r="N143" s="31">
        <v>1.95</v>
      </c>
      <c r="O143" s="1">
        <v>1239</v>
      </c>
    </row>
    <row r="144" spans="2:15" x14ac:dyDescent="0.2">
      <c r="B144" s="25">
        <v>42156</v>
      </c>
      <c r="C144" s="26">
        <f t="shared" si="28"/>
        <v>94729</v>
      </c>
      <c r="D144" s="1">
        <v>46283</v>
      </c>
      <c r="E144" s="1">
        <v>48446</v>
      </c>
      <c r="F144" s="26">
        <f t="shared" si="26"/>
        <v>191427</v>
      </c>
      <c r="G144" s="1">
        <v>81929</v>
      </c>
      <c r="H144" s="1">
        <v>109498</v>
      </c>
      <c r="I144" s="71">
        <v>105</v>
      </c>
      <c r="J144" s="1">
        <v>9568</v>
      </c>
      <c r="K144" s="31">
        <v>66.180000000000007</v>
      </c>
      <c r="L144" s="31">
        <v>79.75</v>
      </c>
      <c r="M144" s="31">
        <v>79.739999999999995</v>
      </c>
      <c r="N144" s="31">
        <v>2.02</v>
      </c>
      <c r="O144" s="1">
        <v>1250</v>
      </c>
    </row>
    <row r="145" spans="2:15" x14ac:dyDescent="0.2">
      <c r="B145" s="25">
        <v>42186</v>
      </c>
      <c r="C145" s="26">
        <f t="shared" si="28"/>
        <v>102760</v>
      </c>
      <c r="D145" s="1">
        <v>51587</v>
      </c>
      <c r="E145" s="1">
        <v>51173</v>
      </c>
      <c r="F145" s="26">
        <f t="shared" si="26"/>
        <v>229184</v>
      </c>
      <c r="G145" s="1">
        <v>101140</v>
      </c>
      <c r="H145" s="1">
        <v>128044</v>
      </c>
      <c r="I145" s="71">
        <v>107</v>
      </c>
      <c r="J145" s="1">
        <v>10116</v>
      </c>
      <c r="K145" s="31">
        <v>71.790000000000006</v>
      </c>
      <c r="L145" s="31">
        <v>79.41</v>
      </c>
      <c r="M145" s="31">
        <v>76.709999999999994</v>
      </c>
      <c r="N145" s="31">
        <v>2.23</v>
      </c>
      <c r="O145" s="1">
        <v>1293</v>
      </c>
    </row>
    <row r="146" spans="2:15" x14ac:dyDescent="0.2">
      <c r="B146" s="25">
        <v>42217</v>
      </c>
      <c r="C146" s="26">
        <f t="shared" si="28"/>
        <v>115628</v>
      </c>
      <c r="D146" s="1">
        <v>52577</v>
      </c>
      <c r="E146" s="1">
        <v>63051</v>
      </c>
      <c r="F146" s="26">
        <f t="shared" si="26"/>
        <v>260966</v>
      </c>
      <c r="G146" s="1">
        <v>115591</v>
      </c>
      <c r="H146" s="1">
        <v>145375</v>
      </c>
      <c r="I146" s="71">
        <v>107</v>
      </c>
      <c r="J146" s="1">
        <v>10127</v>
      </c>
      <c r="K146" s="31">
        <v>80.55</v>
      </c>
      <c r="L146" s="31">
        <v>87.95</v>
      </c>
      <c r="M146" s="31">
        <v>83.35</v>
      </c>
      <c r="N146" s="31">
        <v>2.2599999999999998</v>
      </c>
      <c r="O146" s="1">
        <v>1288</v>
      </c>
    </row>
    <row r="147" spans="2:15" x14ac:dyDescent="0.2">
      <c r="B147" s="25">
        <v>42248</v>
      </c>
      <c r="C147" s="26">
        <f t="shared" si="28"/>
        <v>108412</v>
      </c>
      <c r="D147" s="1">
        <v>46090</v>
      </c>
      <c r="E147" s="1">
        <v>62322</v>
      </c>
      <c r="F147" s="26">
        <f t="shared" si="26"/>
        <v>223720</v>
      </c>
      <c r="G147" s="1">
        <v>81723</v>
      </c>
      <c r="H147" s="1">
        <v>141997</v>
      </c>
      <c r="I147" s="71">
        <v>109</v>
      </c>
      <c r="J147" s="1">
        <v>10223</v>
      </c>
      <c r="K147" s="31">
        <v>72.260000000000005</v>
      </c>
      <c r="L147" s="31">
        <v>85.13</v>
      </c>
      <c r="M147" s="31">
        <v>79.709999999999994</v>
      </c>
      <c r="N147" s="31">
        <v>2.06</v>
      </c>
      <c r="O147" s="1">
        <v>1297</v>
      </c>
    </row>
    <row r="148" spans="2:15" x14ac:dyDescent="0.2">
      <c r="B148" s="25">
        <v>42278</v>
      </c>
      <c r="C148" s="26">
        <f t="shared" si="28"/>
        <v>107562</v>
      </c>
      <c r="D148" s="1">
        <v>43110</v>
      </c>
      <c r="E148" s="1">
        <v>64452</v>
      </c>
      <c r="F148" s="26">
        <f t="shared" si="26"/>
        <v>217964</v>
      </c>
      <c r="G148" s="1">
        <v>76427</v>
      </c>
      <c r="H148" s="1">
        <v>141537</v>
      </c>
      <c r="I148">
        <v>110</v>
      </c>
      <c r="J148" s="1">
        <v>9930</v>
      </c>
      <c r="K148" s="31">
        <v>70.27</v>
      </c>
      <c r="L148" s="31">
        <v>84.68</v>
      </c>
      <c r="M148" s="31">
        <v>78.23</v>
      </c>
      <c r="N148" s="31">
        <v>2.0299999999999998</v>
      </c>
      <c r="O148" s="1">
        <v>1282</v>
      </c>
    </row>
    <row r="149" spans="2:15" x14ac:dyDescent="0.2">
      <c r="B149" s="25">
        <v>42309</v>
      </c>
      <c r="C149" s="26">
        <f t="shared" si="28"/>
        <v>79955</v>
      </c>
      <c r="D149" s="1">
        <v>41363</v>
      </c>
      <c r="E149" s="1">
        <v>38592</v>
      </c>
      <c r="F149" s="26">
        <f t="shared" si="26"/>
        <v>160535</v>
      </c>
      <c r="G149" s="1">
        <v>70449</v>
      </c>
      <c r="H149" s="1">
        <v>90086</v>
      </c>
      <c r="I149" s="71">
        <v>94</v>
      </c>
      <c r="J149" s="1">
        <v>9681</v>
      </c>
      <c r="K149" s="31">
        <v>55.08</v>
      </c>
      <c r="L149" s="31">
        <v>69.27</v>
      </c>
      <c r="M149" s="31">
        <v>62.9</v>
      </c>
      <c r="N149" s="31">
        <v>2.0099999999999998</v>
      </c>
      <c r="O149" s="1">
        <v>1259</v>
      </c>
    </row>
    <row r="150" spans="2:15" x14ac:dyDescent="0.2">
      <c r="B150" s="25">
        <v>42339</v>
      </c>
      <c r="C150" s="26">
        <f t="shared" si="28"/>
        <v>78774</v>
      </c>
      <c r="D150" s="1">
        <v>45263</v>
      </c>
      <c r="E150" s="1">
        <v>33511</v>
      </c>
      <c r="F150" s="26">
        <f t="shared" si="26"/>
        <v>153959</v>
      </c>
      <c r="G150" s="1">
        <v>78703</v>
      </c>
      <c r="H150" s="1">
        <v>75256</v>
      </c>
      <c r="I150">
        <v>94</v>
      </c>
      <c r="J150" s="1">
        <v>9879</v>
      </c>
      <c r="K150" s="31">
        <v>50.05</v>
      </c>
      <c r="L150" s="31">
        <v>57.86</v>
      </c>
      <c r="M150" s="31">
        <v>55.15</v>
      </c>
      <c r="N150" s="31">
        <v>1.95</v>
      </c>
      <c r="O150" s="1">
        <v>1248</v>
      </c>
    </row>
    <row r="151" spans="2:15" x14ac:dyDescent="0.2">
      <c r="B151" s="55">
        <v>2015</v>
      </c>
      <c r="C151" s="58">
        <f>SUM(D151:E151)</f>
        <v>1105467</v>
      </c>
      <c r="D151" s="60">
        <f>SUM(D139:D150)</f>
        <v>524472</v>
      </c>
      <c r="E151" s="60">
        <f>SUM(E139:E150)</f>
        <v>580995</v>
      </c>
      <c r="F151" s="60">
        <f>SUM(F139:F150)</f>
        <v>2246495</v>
      </c>
      <c r="G151" s="60">
        <f>SUM(G139:G150)</f>
        <v>949257</v>
      </c>
      <c r="H151" s="60">
        <f>SUM(H139:H150)</f>
        <v>1297238</v>
      </c>
      <c r="I151" s="58">
        <f t="shared" ref="I151:O151" si="29">AVERAGE(I139:I150)</f>
        <v>103.08333333333333</v>
      </c>
      <c r="J151" s="58">
        <f t="shared" si="29"/>
        <v>9733.25</v>
      </c>
      <c r="K151" s="59">
        <f t="shared" si="29"/>
        <v>62.231666666666662</v>
      </c>
      <c r="L151" s="59">
        <f>AVERAGE(L139:L150)</f>
        <v>73.531666666666666</v>
      </c>
      <c r="M151" s="59">
        <f>AVERAGE(M139:M150)</f>
        <v>70.224999999999994</v>
      </c>
      <c r="N151" s="59">
        <f>AVERAGE(N139:N150)</f>
        <v>2.0191666666666666</v>
      </c>
      <c r="O151" s="58">
        <f t="shared" si="29"/>
        <v>1227</v>
      </c>
    </row>
    <row r="152" spans="2:15" x14ac:dyDescent="0.2">
      <c r="B152" s="25">
        <v>42370</v>
      </c>
      <c r="C152" s="26">
        <f t="shared" si="28"/>
        <v>72787</v>
      </c>
      <c r="D152" s="1">
        <v>36685</v>
      </c>
      <c r="E152" s="1">
        <v>36102</v>
      </c>
      <c r="F152" s="26">
        <f t="shared" si="26"/>
        <v>145729</v>
      </c>
      <c r="G152" s="1">
        <v>63555</v>
      </c>
      <c r="H152" s="1">
        <v>82174</v>
      </c>
      <c r="I152" s="1">
        <v>92</v>
      </c>
      <c r="J152" s="1">
        <v>9775</v>
      </c>
      <c r="K152" s="31">
        <v>47.89</v>
      </c>
      <c r="L152" s="31">
        <v>55.97</v>
      </c>
      <c r="M152" s="31">
        <v>58.3</v>
      </c>
      <c r="N152" s="31">
        <v>2</v>
      </c>
      <c r="O152" s="1">
        <v>1181</v>
      </c>
    </row>
    <row r="153" spans="2:15" x14ac:dyDescent="0.2">
      <c r="B153" s="25">
        <v>42401</v>
      </c>
      <c r="C153" s="26">
        <f t="shared" si="28"/>
        <v>79257</v>
      </c>
      <c r="D153" s="1">
        <v>42447</v>
      </c>
      <c r="E153" s="1">
        <v>36810</v>
      </c>
      <c r="F153" s="26">
        <f t="shared" si="26"/>
        <v>155042</v>
      </c>
      <c r="G153" s="1">
        <v>69971</v>
      </c>
      <c r="H153" s="1">
        <v>85071</v>
      </c>
      <c r="I153" s="1">
        <v>92</v>
      </c>
      <c r="J153" s="1">
        <v>9523</v>
      </c>
      <c r="K153" s="31">
        <v>55.91</v>
      </c>
      <c r="L153" s="31">
        <v>69.67</v>
      </c>
      <c r="M153" s="31">
        <v>66.39</v>
      </c>
      <c r="N153" s="31">
        <v>1.96</v>
      </c>
      <c r="O153" s="1">
        <v>1173</v>
      </c>
    </row>
    <row r="154" spans="2:15" x14ac:dyDescent="0.2">
      <c r="B154" s="25">
        <v>42430</v>
      </c>
      <c r="C154" s="26">
        <f t="shared" si="28"/>
        <v>90127</v>
      </c>
      <c r="D154" s="1">
        <v>42536</v>
      </c>
      <c r="E154" s="1">
        <v>47591</v>
      </c>
      <c r="F154" s="26">
        <f t="shared" si="26"/>
        <v>186495</v>
      </c>
      <c r="G154" s="1">
        <v>80586</v>
      </c>
      <c r="H154" s="1">
        <v>105909</v>
      </c>
      <c r="I154" s="1">
        <v>88</v>
      </c>
      <c r="J154" s="1">
        <v>9453</v>
      </c>
      <c r="K154" s="31">
        <v>63.17</v>
      </c>
      <c r="L154" s="31">
        <v>75.97</v>
      </c>
      <c r="M154" s="31">
        <v>63.96</v>
      </c>
      <c r="N154" s="31">
        <v>2.0699999999999998</v>
      </c>
      <c r="O154" s="1">
        <v>1234</v>
      </c>
    </row>
    <row r="155" spans="2:15" x14ac:dyDescent="0.2">
      <c r="B155" s="25">
        <v>42461</v>
      </c>
      <c r="C155" s="26">
        <f t="shared" si="28"/>
        <v>101747</v>
      </c>
      <c r="D155" s="1">
        <v>40530</v>
      </c>
      <c r="E155" s="1">
        <v>61217</v>
      </c>
      <c r="F155" s="26">
        <f t="shared" si="26"/>
        <v>193303</v>
      </c>
      <c r="G155" s="1">
        <v>64569</v>
      </c>
      <c r="H155" s="1">
        <v>128734</v>
      </c>
      <c r="I155">
        <v>106</v>
      </c>
      <c r="J155" s="1">
        <v>10143</v>
      </c>
      <c r="K155" s="31">
        <v>63.08</v>
      </c>
      <c r="L155" s="31">
        <v>78.08</v>
      </c>
      <c r="M155" s="31">
        <v>69.55</v>
      </c>
      <c r="N155" s="31">
        <v>1.9</v>
      </c>
      <c r="O155" s="1">
        <v>1298</v>
      </c>
    </row>
    <row r="156" spans="2:15" x14ac:dyDescent="0.2">
      <c r="B156" s="25">
        <v>42491</v>
      </c>
      <c r="C156" s="26">
        <f t="shared" si="28"/>
        <v>110487</v>
      </c>
      <c r="D156" s="1">
        <v>42219</v>
      </c>
      <c r="E156" s="1">
        <v>68268</v>
      </c>
      <c r="F156" s="26">
        <f t="shared" si="26"/>
        <v>206890</v>
      </c>
      <c r="G156" s="1">
        <v>69548</v>
      </c>
      <c r="H156" s="1">
        <v>137342</v>
      </c>
      <c r="I156">
        <v>106</v>
      </c>
      <c r="J156" s="1">
        <v>10136</v>
      </c>
      <c r="K156" s="31">
        <v>65.319999999999993</v>
      </c>
      <c r="L156" s="31">
        <v>80.349999999999994</v>
      </c>
      <c r="M156" s="31">
        <v>72.73</v>
      </c>
      <c r="N156" s="31">
        <v>1.87</v>
      </c>
      <c r="O156" s="1">
        <v>1341</v>
      </c>
    </row>
    <row r="157" spans="2:15" x14ac:dyDescent="0.2">
      <c r="B157" s="25">
        <v>42522</v>
      </c>
      <c r="C157" s="26">
        <f t="shared" si="28"/>
        <v>110011</v>
      </c>
      <c r="D157" s="1">
        <v>47757</v>
      </c>
      <c r="E157" s="1">
        <v>62254</v>
      </c>
      <c r="F157" s="26">
        <f t="shared" si="26"/>
        <v>206457</v>
      </c>
      <c r="G157" s="1">
        <v>75722</v>
      </c>
      <c r="H157" s="1">
        <v>130735</v>
      </c>
      <c r="I157">
        <v>107</v>
      </c>
      <c r="J157" s="1">
        <v>10259</v>
      </c>
      <c r="K157" s="31">
        <v>66.52</v>
      </c>
      <c r="L157" s="31">
        <v>81.25</v>
      </c>
      <c r="M157" s="31">
        <v>73.03</v>
      </c>
      <c r="N157" s="31">
        <v>1.88</v>
      </c>
      <c r="O157" s="1">
        <v>1346</v>
      </c>
    </row>
    <row r="158" spans="2:15" x14ac:dyDescent="0.2">
      <c r="B158" s="25">
        <v>42552</v>
      </c>
      <c r="C158" s="26">
        <f t="shared" si="28"/>
        <v>118850</v>
      </c>
      <c r="D158" s="1">
        <v>47933</v>
      </c>
      <c r="E158" s="1">
        <v>70917</v>
      </c>
      <c r="F158" s="26">
        <f t="shared" si="26"/>
        <v>252193</v>
      </c>
      <c r="G158" s="1">
        <v>94256</v>
      </c>
      <c r="H158" s="1">
        <v>157937</v>
      </c>
      <c r="I158">
        <v>107</v>
      </c>
      <c r="J158" s="1">
        <v>10303</v>
      </c>
      <c r="K158" s="31">
        <v>77.75</v>
      </c>
      <c r="L158" s="31">
        <v>85.06</v>
      </c>
      <c r="M158" s="31">
        <v>84.58</v>
      </c>
      <c r="N158" s="31">
        <v>2.12</v>
      </c>
      <c r="O158" s="1">
        <v>1395</v>
      </c>
    </row>
    <row r="159" spans="2:15" x14ac:dyDescent="0.2">
      <c r="B159" s="25">
        <v>42583</v>
      </c>
      <c r="C159" s="26">
        <f t="shared" si="28"/>
        <v>119588</v>
      </c>
      <c r="D159" s="1">
        <v>50322</v>
      </c>
      <c r="E159" s="1">
        <v>69266</v>
      </c>
      <c r="F159" s="26">
        <f t="shared" si="26"/>
        <v>267055</v>
      </c>
      <c r="G159" s="1">
        <v>111144</v>
      </c>
      <c r="H159" s="1">
        <v>155911</v>
      </c>
      <c r="I159" s="1">
        <v>107</v>
      </c>
      <c r="J159" s="1">
        <v>10268</v>
      </c>
      <c r="K159" s="31">
        <v>81.61</v>
      </c>
      <c r="L159" s="31">
        <v>88.29</v>
      </c>
      <c r="M159" s="31">
        <v>84.45</v>
      </c>
      <c r="N159" s="31">
        <v>2.23</v>
      </c>
      <c r="O159" s="1">
        <v>1398</v>
      </c>
    </row>
    <row r="160" spans="2:15" x14ac:dyDescent="0.2">
      <c r="B160" s="25">
        <v>42614</v>
      </c>
      <c r="C160" s="26">
        <f t="shared" si="28"/>
        <v>113444</v>
      </c>
      <c r="D160" s="1">
        <v>42694</v>
      </c>
      <c r="E160" s="1">
        <v>70750</v>
      </c>
      <c r="F160" s="26">
        <f t="shared" si="26"/>
        <v>226199</v>
      </c>
      <c r="G160" s="1">
        <v>77375</v>
      </c>
      <c r="H160" s="1">
        <v>148824</v>
      </c>
      <c r="I160" s="1">
        <v>105</v>
      </c>
      <c r="J160" s="1">
        <v>9930</v>
      </c>
      <c r="K160" s="31">
        <v>75.239999999999995</v>
      </c>
      <c r="L160" s="31">
        <v>90.7</v>
      </c>
      <c r="M160" s="31">
        <v>78.7</v>
      </c>
      <c r="N160" s="31">
        <v>1.99</v>
      </c>
      <c r="O160" s="1">
        <v>1389</v>
      </c>
    </row>
    <row r="161" spans="2:15" x14ac:dyDescent="0.2">
      <c r="B161" s="25">
        <v>42644</v>
      </c>
      <c r="C161" s="26">
        <f t="shared" si="28"/>
        <v>107812</v>
      </c>
      <c r="D161" s="1">
        <v>42100</v>
      </c>
      <c r="E161" s="1">
        <v>65712</v>
      </c>
      <c r="F161" s="26">
        <f t="shared" si="26"/>
        <v>220048</v>
      </c>
      <c r="G161" s="1">
        <v>75519</v>
      </c>
      <c r="H161" s="1">
        <v>144529</v>
      </c>
      <c r="I161" s="1">
        <v>104</v>
      </c>
      <c r="J161" s="1">
        <v>9965</v>
      </c>
      <c r="K161" s="31">
        <v>70.709999999999994</v>
      </c>
      <c r="L161" s="31">
        <v>84.26</v>
      </c>
      <c r="M161" s="31">
        <v>76.489999999999995</v>
      </c>
      <c r="N161" s="31">
        <v>2.04</v>
      </c>
      <c r="O161" s="1">
        <v>1351</v>
      </c>
    </row>
    <row r="162" spans="2:15" x14ac:dyDescent="0.2">
      <c r="B162" s="25">
        <v>42675</v>
      </c>
      <c r="C162" s="26">
        <f t="shared" si="28"/>
        <v>86065</v>
      </c>
      <c r="D162" s="1">
        <v>38571</v>
      </c>
      <c r="E162" s="1">
        <v>47494</v>
      </c>
      <c r="F162" s="26">
        <f t="shared" si="26"/>
        <v>166987</v>
      </c>
      <c r="G162" s="1">
        <v>63785</v>
      </c>
      <c r="H162" s="1">
        <v>103202</v>
      </c>
      <c r="I162" s="1">
        <v>93</v>
      </c>
      <c r="J162" s="1">
        <v>9812</v>
      </c>
      <c r="K162" s="31">
        <v>56.41</v>
      </c>
      <c r="L162" s="31">
        <v>71.650000000000006</v>
      </c>
      <c r="M162" s="31">
        <v>66.56</v>
      </c>
      <c r="N162" s="31">
        <v>1.94</v>
      </c>
      <c r="O162" s="1">
        <v>1300</v>
      </c>
    </row>
    <row r="163" spans="2:15" x14ac:dyDescent="0.2">
      <c r="B163" s="25">
        <v>42705</v>
      </c>
      <c r="C163" s="26">
        <f t="shared" si="28"/>
        <v>84128</v>
      </c>
      <c r="D163" s="1">
        <v>44191</v>
      </c>
      <c r="E163" s="1">
        <v>39937</v>
      </c>
      <c r="F163" s="26">
        <f t="shared" si="26"/>
        <v>161500</v>
      </c>
      <c r="G163" s="1">
        <v>75361</v>
      </c>
      <c r="H163" s="1">
        <v>86139</v>
      </c>
      <c r="I163" s="1">
        <v>92</v>
      </c>
      <c r="J163" s="1">
        <v>9790</v>
      </c>
      <c r="K163" s="31">
        <v>52.83</v>
      </c>
      <c r="L163" s="31">
        <v>62.66</v>
      </c>
      <c r="M163" s="31">
        <v>57.37</v>
      </c>
      <c r="N163" s="31">
        <v>1.92</v>
      </c>
      <c r="O163" s="1">
        <v>1268</v>
      </c>
    </row>
    <row r="164" spans="2:15" x14ac:dyDescent="0.2">
      <c r="B164" s="55">
        <v>2016</v>
      </c>
      <c r="C164" s="58">
        <f>SUM(D164:E164)</f>
        <v>1194303</v>
      </c>
      <c r="D164" s="60">
        <f>SUM(D152:D163)</f>
        <v>517985</v>
      </c>
      <c r="E164" s="60">
        <f>SUM(E152:E163)</f>
        <v>676318</v>
      </c>
      <c r="F164" s="60">
        <f>SUM(F152:F163)</f>
        <v>2387898</v>
      </c>
      <c r="G164" s="60">
        <f>SUM(G152:G163)</f>
        <v>921391</v>
      </c>
      <c r="H164" s="60">
        <f>SUM(H152:H163)</f>
        <v>1466507</v>
      </c>
      <c r="I164" s="58">
        <f t="shared" ref="I164:O164" si="30">AVERAGE(I152:I163)</f>
        <v>99.916666666666671</v>
      </c>
      <c r="J164" s="58">
        <f t="shared" si="30"/>
        <v>9946.4166666666661</v>
      </c>
      <c r="K164" s="59">
        <f t="shared" si="30"/>
        <v>64.703333333333333</v>
      </c>
      <c r="L164" s="59">
        <f>AVERAGE(L152:L163)</f>
        <v>76.992499999999993</v>
      </c>
      <c r="M164" s="59">
        <f>AVERAGE(M152:M163)</f>
        <v>71.009166666666673</v>
      </c>
      <c r="N164" s="59">
        <f>AVERAGE(N152:N163)</f>
        <v>1.9933333333333334</v>
      </c>
      <c r="O164" s="58">
        <f t="shared" si="30"/>
        <v>1306.1666666666667</v>
      </c>
    </row>
    <row r="165" spans="2:15" x14ac:dyDescent="0.2">
      <c r="B165" s="25">
        <v>42736</v>
      </c>
      <c r="C165" s="1">
        <f t="shared" ref="C165:C183" si="31">SUM(D165:E165)</f>
        <v>82462</v>
      </c>
      <c r="D165" s="1">
        <v>34374</v>
      </c>
      <c r="E165" s="1">
        <v>48088</v>
      </c>
      <c r="F165" s="1">
        <f t="shared" ref="F165:F179" si="32">SUM(G165:H165)</f>
        <v>153293</v>
      </c>
      <c r="G165" s="1">
        <v>54807</v>
      </c>
      <c r="H165" s="1">
        <v>98486</v>
      </c>
      <c r="I165" s="1">
        <v>92</v>
      </c>
      <c r="J165" s="1">
        <v>9787</v>
      </c>
      <c r="K165" s="63">
        <v>50.24</v>
      </c>
      <c r="L165" s="63">
        <v>60.87</v>
      </c>
      <c r="M165" s="63">
        <v>54.47</v>
      </c>
      <c r="N165" s="63">
        <v>1.86</v>
      </c>
      <c r="O165" s="1">
        <v>1231</v>
      </c>
    </row>
    <row r="166" spans="2:15" x14ac:dyDescent="0.2">
      <c r="B166" s="25">
        <v>42767</v>
      </c>
      <c r="C166" s="1">
        <f t="shared" si="31"/>
        <v>95054</v>
      </c>
      <c r="D166" s="1">
        <v>39773</v>
      </c>
      <c r="E166" s="1">
        <v>55281</v>
      </c>
      <c r="F166" s="1">
        <f t="shared" si="32"/>
        <v>168664</v>
      </c>
      <c r="G166" s="1">
        <v>59364</v>
      </c>
      <c r="H166" s="1">
        <v>109300</v>
      </c>
      <c r="I166" s="1">
        <v>98</v>
      </c>
      <c r="J166" s="1">
        <v>10432</v>
      </c>
      <c r="K166" s="63">
        <v>57.37</v>
      </c>
      <c r="L166" s="63">
        <v>69.010000000000005</v>
      </c>
      <c r="M166" s="63">
        <v>62.13</v>
      </c>
      <c r="N166" s="63">
        <v>1.77</v>
      </c>
      <c r="O166" s="1">
        <v>1325</v>
      </c>
    </row>
    <row r="167" spans="2:15" x14ac:dyDescent="0.2">
      <c r="B167" s="25">
        <v>42795</v>
      </c>
      <c r="C167" s="1">
        <f t="shared" si="31"/>
        <v>105689</v>
      </c>
      <c r="D167" s="1">
        <v>42556</v>
      </c>
      <c r="E167" s="1">
        <v>63133</v>
      </c>
      <c r="F167" s="1">
        <f t="shared" si="32"/>
        <v>190941</v>
      </c>
      <c r="G167" s="1">
        <v>65156</v>
      </c>
      <c r="H167" s="1">
        <v>125785</v>
      </c>
      <c r="I167" s="1">
        <v>102</v>
      </c>
      <c r="J167" s="1">
        <v>10625</v>
      </c>
      <c r="K167" s="63">
        <v>57.7</v>
      </c>
      <c r="L167" s="63">
        <v>71.05</v>
      </c>
      <c r="M167" s="63">
        <v>62.24</v>
      </c>
      <c r="N167" s="63">
        <v>1.81</v>
      </c>
      <c r="O167" s="1">
        <v>1373</v>
      </c>
    </row>
    <row r="168" spans="2:15" x14ac:dyDescent="0.2">
      <c r="B168" s="25">
        <v>42826</v>
      </c>
      <c r="C168" s="1">
        <f t="shared" si="31"/>
        <v>122580</v>
      </c>
      <c r="D168" s="1">
        <v>45594</v>
      </c>
      <c r="E168" s="1">
        <v>76986</v>
      </c>
      <c r="F168" s="1">
        <f t="shared" si="32"/>
        <v>223962</v>
      </c>
      <c r="G168" s="1">
        <v>80591</v>
      </c>
      <c r="H168" s="1">
        <v>143371</v>
      </c>
      <c r="I168" s="1">
        <v>99</v>
      </c>
      <c r="J168" s="1">
        <v>10354</v>
      </c>
      <c r="K168" s="63">
        <v>70.83</v>
      </c>
      <c r="L168" s="63">
        <v>82.92</v>
      </c>
      <c r="M168" s="63">
        <v>76.83</v>
      </c>
      <c r="N168" s="63">
        <v>1.83</v>
      </c>
      <c r="O168" s="1">
        <v>1353</v>
      </c>
    </row>
    <row r="169" spans="2:15" x14ac:dyDescent="0.2">
      <c r="B169" s="25">
        <v>42856</v>
      </c>
      <c r="C169" s="1">
        <f t="shared" si="31"/>
        <v>118074</v>
      </c>
      <c r="D169" s="1">
        <v>42004</v>
      </c>
      <c r="E169" s="1">
        <v>76070</v>
      </c>
      <c r="F169" s="1">
        <f t="shared" si="32"/>
        <v>213733</v>
      </c>
      <c r="G169" s="1">
        <v>72496</v>
      </c>
      <c r="H169" s="1">
        <v>141237</v>
      </c>
      <c r="I169" s="1">
        <v>103</v>
      </c>
      <c r="J169" s="1">
        <v>10441</v>
      </c>
      <c r="K169" s="63">
        <v>65.61</v>
      </c>
      <c r="L169" s="63">
        <v>82.66</v>
      </c>
      <c r="M169" s="63">
        <v>71</v>
      </c>
      <c r="N169" s="63">
        <v>1.81</v>
      </c>
      <c r="O169" s="1">
        <v>1408</v>
      </c>
    </row>
    <row r="170" spans="2:15" x14ac:dyDescent="0.2">
      <c r="B170" s="25">
        <v>42887</v>
      </c>
      <c r="C170" s="1">
        <f t="shared" si="31"/>
        <v>116568</v>
      </c>
      <c r="D170" s="1">
        <v>45653</v>
      </c>
      <c r="E170" s="1">
        <v>70915</v>
      </c>
      <c r="F170" s="1">
        <f t="shared" si="32"/>
        <v>212858</v>
      </c>
      <c r="G170" s="1">
        <v>72374</v>
      </c>
      <c r="H170" s="1">
        <v>140484</v>
      </c>
      <c r="I170" s="1">
        <v>95</v>
      </c>
      <c r="J170" s="1">
        <v>10008</v>
      </c>
      <c r="K170" s="63">
        <v>70.31</v>
      </c>
      <c r="L170" s="63">
        <v>83.78</v>
      </c>
      <c r="M170" s="63">
        <v>76.02</v>
      </c>
      <c r="N170" s="63">
        <v>1.83</v>
      </c>
      <c r="O170" s="1">
        <v>1449</v>
      </c>
    </row>
    <row r="171" spans="2:15" x14ac:dyDescent="0.2">
      <c r="B171" s="25">
        <v>42917</v>
      </c>
      <c r="C171" s="1">
        <f t="shared" si="31"/>
        <v>128322</v>
      </c>
      <c r="D171" s="1">
        <v>46952</v>
      </c>
      <c r="E171" s="1">
        <v>81370</v>
      </c>
      <c r="F171" s="1">
        <f t="shared" si="32"/>
        <v>248551</v>
      </c>
      <c r="G171" s="1">
        <v>85547</v>
      </c>
      <c r="H171" s="1">
        <v>163004</v>
      </c>
      <c r="I171" s="1">
        <v>98</v>
      </c>
      <c r="J171" s="1">
        <v>10346</v>
      </c>
      <c r="K171" s="63">
        <v>76.25</v>
      </c>
      <c r="L171" s="63">
        <v>84.2</v>
      </c>
      <c r="M171" s="63">
        <v>80.900000000000006</v>
      </c>
      <c r="N171" s="63">
        <v>1.94</v>
      </c>
      <c r="O171" s="1">
        <v>1452</v>
      </c>
    </row>
    <row r="172" spans="2:15" x14ac:dyDescent="0.2">
      <c r="B172" s="25">
        <v>42948</v>
      </c>
      <c r="C172" s="1">
        <f t="shared" si="31"/>
        <v>126109</v>
      </c>
      <c r="D172" s="1">
        <v>44406</v>
      </c>
      <c r="E172" s="1">
        <v>81703</v>
      </c>
      <c r="F172" s="1">
        <f t="shared" si="32"/>
        <v>265600</v>
      </c>
      <c r="G172" s="1">
        <v>91817</v>
      </c>
      <c r="H172" s="1">
        <v>173783</v>
      </c>
      <c r="I172" s="1">
        <v>98</v>
      </c>
      <c r="J172" s="1">
        <v>10346</v>
      </c>
      <c r="K172" s="63">
        <v>80.489999999999995</v>
      </c>
      <c r="L172" s="63">
        <v>86.42</v>
      </c>
      <c r="M172" s="63">
        <v>84.16</v>
      </c>
      <c r="N172" s="63">
        <v>2.11</v>
      </c>
      <c r="O172" s="1">
        <v>1414</v>
      </c>
    </row>
    <row r="173" spans="2:15" x14ac:dyDescent="0.2">
      <c r="B173" s="25">
        <v>42979</v>
      </c>
      <c r="C173" s="1">
        <f t="shared" si="31"/>
        <v>124396</v>
      </c>
      <c r="D173" s="1">
        <v>38893</v>
      </c>
      <c r="E173" s="1">
        <v>85503</v>
      </c>
      <c r="F173" s="1">
        <f t="shared" si="32"/>
        <v>233573</v>
      </c>
      <c r="G173" s="1">
        <v>66782</v>
      </c>
      <c r="H173" s="1">
        <v>166791</v>
      </c>
      <c r="I173" s="1">
        <v>95</v>
      </c>
      <c r="J173" s="1">
        <v>10315</v>
      </c>
      <c r="K173" s="63">
        <v>74.97</v>
      </c>
      <c r="L173" s="63">
        <v>87.15</v>
      </c>
      <c r="M173" s="63">
        <v>77.959999999999994</v>
      </c>
      <c r="N173" s="63">
        <v>1.88</v>
      </c>
      <c r="O173" s="1">
        <v>1422</v>
      </c>
    </row>
    <row r="174" spans="2:15" x14ac:dyDescent="0.2">
      <c r="B174" s="25">
        <v>43009</v>
      </c>
      <c r="C174" s="1">
        <f t="shared" si="31"/>
        <v>122457</v>
      </c>
      <c r="D174" s="1">
        <v>41418</v>
      </c>
      <c r="E174" s="1">
        <v>81039</v>
      </c>
      <c r="F174" s="1">
        <f t="shared" si="32"/>
        <v>218970</v>
      </c>
      <c r="G174" s="1">
        <v>71703</v>
      </c>
      <c r="H174" s="1">
        <v>147267</v>
      </c>
      <c r="I174">
        <v>93</v>
      </c>
      <c r="J174" s="1">
        <v>10010</v>
      </c>
      <c r="K174" s="63">
        <v>70.03</v>
      </c>
      <c r="L174" s="63">
        <v>84.63</v>
      </c>
      <c r="M174" s="63">
        <v>77.69</v>
      </c>
      <c r="N174" s="31">
        <v>1.79</v>
      </c>
      <c r="O174" s="1">
        <v>1416</v>
      </c>
    </row>
    <row r="175" spans="2:15" x14ac:dyDescent="0.2">
      <c r="B175" s="25">
        <v>43040</v>
      </c>
      <c r="C175" s="1">
        <f t="shared" si="31"/>
        <v>99801</v>
      </c>
      <c r="D175" s="1">
        <v>42874</v>
      </c>
      <c r="E175" s="1">
        <v>56927</v>
      </c>
      <c r="F175" s="1">
        <f t="shared" si="32"/>
        <v>178341</v>
      </c>
      <c r="G175" s="1">
        <v>67310</v>
      </c>
      <c r="H175" s="1">
        <v>111031</v>
      </c>
      <c r="I175">
        <v>87</v>
      </c>
      <c r="J175" s="1">
        <v>10197</v>
      </c>
      <c r="K175" s="63">
        <v>58.06</v>
      </c>
      <c r="L175" s="63">
        <v>74.599999999999994</v>
      </c>
      <c r="M175" s="63">
        <v>67.17</v>
      </c>
      <c r="N175" s="31">
        <v>1.79</v>
      </c>
      <c r="O175" s="1">
        <v>1362</v>
      </c>
    </row>
    <row r="176" spans="2:15" x14ac:dyDescent="0.2">
      <c r="B176" s="25">
        <v>43070</v>
      </c>
      <c r="C176" s="1">
        <f t="shared" si="31"/>
        <v>98296</v>
      </c>
      <c r="D176" s="1">
        <v>47126</v>
      </c>
      <c r="E176" s="1">
        <v>51170</v>
      </c>
      <c r="F176" s="1">
        <f t="shared" si="32"/>
        <v>176408</v>
      </c>
      <c r="G176" s="1">
        <v>79078</v>
      </c>
      <c r="H176" s="1">
        <v>97330</v>
      </c>
      <c r="I176">
        <v>86</v>
      </c>
      <c r="J176" s="1">
        <v>10169</v>
      </c>
      <c r="K176" s="63">
        <v>55.54</v>
      </c>
      <c r="L176" s="63">
        <v>65.2</v>
      </c>
      <c r="M176" s="63">
        <v>67.209999999999994</v>
      </c>
      <c r="N176" s="31">
        <v>1.79</v>
      </c>
      <c r="O176" s="1">
        <v>1353</v>
      </c>
    </row>
    <row r="177" spans="2:15" x14ac:dyDescent="0.2">
      <c r="B177" s="55">
        <v>2017</v>
      </c>
      <c r="C177" s="60">
        <f t="shared" ref="C177:H177" si="33">SUM(C165:C176)</f>
        <v>1339808</v>
      </c>
      <c r="D177" s="60">
        <f t="shared" si="33"/>
        <v>511623</v>
      </c>
      <c r="E177" s="60">
        <f t="shared" si="33"/>
        <v>828185</v>
      </c>
      <c r="F177" s="60">
        <f t="shared" si="33"/>
        <v>2484894</v>
      </c>
      <c r="G177" s="60">
        <f t="shared" si="33"/>
        <v>867025</v>
      </c>
      <c r="H177" s="60">
        <f t="shared" si="33"/>
        <v>1617869</v>
      </c>
      <c r="I177" s="58">
        <f t="shared" ref="I177:O177" si="34">AVERAGE(I165:I176)</f>
        <v>95.5</v>
      </c>
      <c r="J177" s="58">
        <f t="shared" si="34"/>
        <v>10252.5</v>
      </c>
      <c r="K177" s="59">
        <f t="shared" si="34"/>
        <v>65.61666666666666</v>
      </c>
      <c r="L177" s="59">
        <f t="shared" si="34"/>
        <v>77.707499999999996</v>
      </c>
      <c r="M177" s="59">
        <f t="shared" si="34"/>
        <v>71.481666666666669</v>
      </c>
      <c r="N177" s="59">
        <f>AVERAGE(N165:N176)</f>
        <v>1.8508333333333331</v>
      </c>
      <c r="O177" s="58">
        <f t="shared" si="34"/>
        <v>1379.8333333333333</v>
      </c>
    </row>
    <row r="178" spans="2:15" ht="15" x14ac:dyDescent="0.25">
      <c r="B178" s="25">
        <v>43101</v>
      </c>
      <c r="C178" s="90">
        <f t="shared" si="31"/>
        <v>92902</v>
      </c>
      <c r="D178" s="88">
        <v>40528</v>
      </c>
      <c r="E178" s="89">
        <v>52374</v>
      </c>
      <c r="F178" s="90">
        <f t="shared" si="32"/>
        <v>164357</v>
      </c>
      <c r="G178" s="89">
        <v>64195</v>
      </c>
      <c r="H178" s="88">
        <v>100162</v>
      </c>
      <c r="I178" s="89">
        <v>93</v>
      </c>
      <c r="J178" s="89">
        <v>10841</v>
      </c>
      <c r="K178" s="91">
        <v>48.56</v>
      </c>
      <c r="L178" s="91">
        <v>61.07</v>
      </c>
      <c r="M178" s="91">
        <v>55.31</v>
      </c>
      <c r="N178" s="92">
        <v>1.77</v>
      </c>
      <c r="O178" s="88">
        <v>1328</v>
      </c>
    </row>
    <row r="179" spans="2:15" ht="15" x14ac:dyDescent="0.25">
      <c r="B179" s="25">
        <v>43132</v>
      </c>
      <c r="C179" s="90">
        <f t="shared" si="31"/>
        <v>94178</v>
      </c>
      <c r="D179" s="88">
        <v>41168</v>
      </c>
      <c r="E179" s="89">
        <v>53010</v>
      </c>
      <c r="F179" s="90">
        <f t="shared" si="32"/>
        <v>170017</v>
      </c>
      <c r="G179" s="89">
        <v>64424</v>
      </c>
      <c r="H179" s="88">
        <v>105593</v>
      </c>
      <c r="I179" s="89">
        <v>94</v>
      </c>
      <c r="J179" s="89">
        <v>10919</v>
      </c>
      <c r="K179" s="91">
        <v>55.32</v>
      </c>
      <c r="L179" s="91">
        <v>69.900000000000006</v>
      </c>
      <c r="M179" s="91">
        <v>62.56</v>
      </c>
      <c r="N179" s="92">
        <v>1.81</v>
      </c>
      <c r="O179" s="88">
        <v>1377</v>
      </c>
    </row>
    <row r="180" spans="2:15" ht="15" x14ac:dyDescent="0.25">
      <c r="B180" s="25">
        <v>43160</v>
      </c>
      <c r="C180" s="90">
        <f t="shared" si="31"/>
        <v>110067</v>
      </c>
      <c r="D180" s="88">
        <v>44172</v>
      </c>
      <c r="E180" s="89">
        <v>65895</v>
      </c>
      <c r="F180" s="90">
        <f>SUM(G180:H180)</f>
        <v>203381</v>
      </c>
      <c r="G180" s="89">
        <v>77000</v>
      </c>
      <c r="H180" s="88">
        <v>126381</v>
      </c>
      <c r="I180" s="89">
        <v>91</v>
      </c>
      <c r="J180" s="89">
        <v>11039</v>
      </c>
      <c r="K180" s="91">
        <v>59.05</v>
      </c>
      <c r="L180" s="91">
        <v>73.41</v>
      </c>
      <c r="M180" s="91">
        <v>66.52</v>
      </c>
      <c r="N180" s="92">
        <v>1.85</v>
      </c>
      <c r="O180" s="88">
        <v>1417</v>
      </c>
    </row>
    <row r="181" spans="2:15" ht="15" x14ac:dyDescent="0.25">
      <c r="B181" s="25">
        <v>43191</v>
      </c>
      <c r="C181" s="90">
        <f t="shared" si="31"/>
        <v>122852</v>
      </c>
      <c r="D181" s="88">
        <v>43713</v>
      </c>
      <c r="E181" s="89">
        <v>79139</v>
      </c>
      <c r="F181" s="90">
        <f>SUM(G181:H181)</f>
        <v>220944</v>
      </c>
      <c r="G181" s="89">
        <v>75271</v>
      </c>
      <c r="H181" s="88">
        <v>145673</v>
      </c>
      <c r="I181" s="89">
        <v>105</v>
      </c>
      <c r="J181" s="89">
        <v>11120</v>
      </c>
      <c r="K181" s="91">
        <v>65.77</v>
      </c>
      <c r="L181" s="91">
        <v>80.72</v>
      </c>
      <c r="M181" s="91">
        <v>71.16</v>
      </c>
      <c r="N181" s="92">
        <v>1.8</v>
      </c>
      <c r="O181" s="88">
        <v>1480</v>
      </c>
    </row>
    <row r="182" spans="2:15" ht="15" x14ac:dyDescent="0.25">
      <c r="B182" s="25">
        <v>43221</v>
      </c>
      <c r="C182" s="90">
        <f t="shared" si="31"/>
        <v>122772</v>
      </c>
      <c r="D182" s="88">
        <v>41472</v>
      </c>
      <c r="E182" s="89">
        <v>81300</v>
      </c>
      <c r="F182" s="90">
        <f t="shared" ref="F182:F202" si="35">SUM(G182:H182)</f>
        <v>230028</v>
      </c>
      <c r="G182" s="89">
        <v>73469</v>
      </c>
      <c r="H182" s="88">
        <v>156559</v>
      </c>
      <c r="I182" s="89">
        <v>110</v>
      </c>
      <c r="J182" s="89">
        <v>11132</v>
      </c>
      <c r="K182" s="91">
        <v>66.37</v>
      </c>
      <c r="L182" s="91">
        <v>79.11</v>
      </c>
      <c r="M182" s="91">
        <v>74.66</v>
      </c>
      <c r="N182" s="92">
        <v>1.87</v>
      </c>
      <c r="O182" s="88">
        <v>1501</v>
      </c>
    </row>
    <row r="183" spans="2:15" ht="15" x14ac:dyDescent="0.25">
      <c r="B183" s="25">
        <v>43252</v>
      </c>
      <c r="C183" s="90">
        <f t="shared" si="31"/>
        <v>129133</v>
      </c>
      <c r="D183" s="88">
        <v>48812</v>
      </c>
      <c r="E183" s="89">
        <v>80321</v>
      </c>
      <c r="F183" s="90">
        <f t="shared" si="35"/>
        <v>239009</v>
      </c>
      <c r="G183" s="89">
        <v>81843</v>
      </c>
      <c r="H183" s="88">
        <v>157166</v>
      </c>
      <c r="I183" s="89">
        <v>112</v>
      </c>
      <c r="J183" s="89">
        <v>11232</v>
      </c>
      <c r="K183" s="91">
        <v>70.28</v>
      </c>
      <c r="L183" s="91">
        <v>83.05</v>
      </c>
      <c r="M183" s="91">
        <v>78</v>
      </c>
      <c r="N183" s="92">
        <v>1.85</v>
      </c>
      <c r="O183" s="88">
        <v>1516</v>
      </c>
    </row>
    <row r="184" spans="2:15" ht="15" x14ac:dyDescent="0.25">
      <c r="B184" s="25">
        <v>43282</v>
      </c>
      <c r="C184" s="90">
        <f t="shared" ref="C184:C202" si="36">SUM(D184:E184)</f>
        <v>126230</v>
      </c>
      <c r="D184" s="88">
        <v>43775</v>
      </c>
      <c r="E184" s="89">
        <v>82455</v>
      </c>
      <c r="F184" s="90">
        <f t="shared" si="35"/>
        <v>256826</v>
      </c>
      <c r="G184" s="89">
        <v>85082</v>
      </c>
      <c r="H184" s="88">
        <v>171744</v>
      </c>
      <c r="I184" s="89">
        <v>116</v>
      </c>
      <c r="J184" s="89">
        <v>11567</v>
      </c>
      <c r="K184" s="92">
        <v>70.510000000000005</v>
      </c>
      <c r="L184" s="91">
        <v>80.900000000000006</v>
      </c>
      <c r="M184" s="91">
        <v>74.56</v>
      </c>
      <c r="N184" s="92">
        <v>2.0299999999999998</v>
      </c>
      <c r="O184" s="88">
        <v>1604</v>
      </c>
    </row>
    <row r="185" spans="2:15" ht="15" x14ac:dyDescent="0.25">
      <c r="B185" s="25">
        <v>43313</v>
      </c>
      <c r="C185" s="90">
        <f t="shared" si="36"/>
        <v>129357</v>
      </c>
      <c r="D185" s="88">
        <v>47224</v>
      </c>
      <c r="E185" s="89">
        <v>82133</v>
      </c>
      <c r="F185" s="90">
        <f t="shared" si="35"/>
        <v>280492</v>
      </c>
      <c r="G185" s="89">
        <v>101668</v>
      </c>
      <c r="H185" s="88">
        <v>178824</v>
      </c>
      <c r="I185" s="89">
        <v>115</v>
      </c>
      <c r="J185" s="89">
        <v>11550</v>
      </c>
      <c r="K185" s="91">
        <v>77</v>
      </c>
      <c r="L185" s="91">
        <v>85.58</v>
      </c>
      <c r="M185" s="91">
        <v>79.38</v>
      </c>
      <c r="N185" s="92">
        <v>2.17</v>
      </c>
      <c r="O185" s="88">
        <v>1591</v>
      </c>
    </row>
    <row r="186" spans="2:15" ht="15" x14ac:dyDescent="0.25">
      <c r="B186" s="25">
        <v>43344</v>
      </c>
      <c r="C186" s="90">
        <f t="shared" si="36"/>
        <v>121710</v>
      </c>
      <c r="D186" s="88">
        <v>35785</v>
      </c>
      <c r="E186" s="89">
        <v>85925</v>
      </c>
      <c r="F186" s="90">
        <f t="shared" si="35"/>
        <v>253368</v>
      </c>
      <c r="G186" s="89">
        <v>69211</v>
      </c>
      <c r="H186" s="88">
        <v>184157</v>
      </c>
      <c r="I186" s="89">
        <v>114</v>
      </c>
      <c r="J186" s="89">
        <v>11490</v>
      </c>
      <c r="K186" s="92">
        <v>72.92</v>
      </c>
      <c r="L186" s="92">
        <v>87.24</v>
      </c>
      <c r="M186" s="92">
        <v>75.13</v>
      </c>
      <c r="N186" s="92">
        <v>2.08</v>
      </c>
      <c r="O186" s="88">
        <v>1648</v>
      </c>
    </row>
    <row r="187" spans="2:15" ht="15" x14ac:dyDescent="0.25">
      <c r="B187" s="25">
        <v>43374</v>
      </c>
      <c r="C187" s="90">
        <f t="shared" si="36"/>
        <v>128905</v>
      </c>
      <c r="D187" s="88">
        <v>41003</v>
      </c>
      <c r="E187" s="89">
        <v>87902</v>
      </c>
      <c r="F187" s="90">
        <f t="shared" si="35"/>
        <v>234301</v>
      </c>
      <c r="G187" s="89">
        <v>67139</v>
      </c>
      <c r="H187" s="88">
        <v>167162</v>
      </c>
      <c r="I187" s="89">
        <v>112</v>
      </c>
      <c r="J187" s="89">
        <v>11265</v>
      </c>
      <c r="K187" s="92">
        <v>66.650000000000006</v>
      </c>
      <c r="L187" s="92">
        <v>83.53</v>
      </c>
      <c r="M187" s="92">
        <v>74.22</v>
      </c>
      <c r="N187" s="92">
        <v>1.82</v>
      </c>
      <c r="O187" s="88">
        <v>1599</v>
      </c>
    </row>
    <row r="188" spans="2:15" ht="15" x14ac:dyDescent="0.25">
      <c r="B188" s="25">
        <v>43405</v>
      </c>
      <c r="C188" s="90">
        <f t="shared" si="36"/>
        <v>111262</v>
      </c>
      <c r="D188" s="88">
        <v>45947</v>
      </c>
      <c r="E188" s="89">
        <v>65315</v>
      </c>
      <c r="F188" s="90">
        <f t="shared" si="35"/>
        <v>203475</v>
      </c>
      <c r="G188" s="89">
        <v>74561</v>
      </c>
      <c r="H188" s="88">
        <v>128914</v>
      </c>
      <c r="I188" s="89">
        <v>101</v>
      </c>
      <c r="J188" s="89">
        <v>11113</v>
      </c>
      <c r="K188" s="92">
        <v>60.72</v>
      </c>
      <c r="L188" s="92">
        <v>77.739999999999995</v>
      </c>
      <c r="M188" s="92">
        <v>72.319999999999993</v>
      </c>
      <c r="N188" s="92">
        <v>1.83</v>
      </c>
      <c r="O188" s="88">
        <v>1545</v>
      </c>
    </row>
    <row r="189" spans="2:15" ht="15" x14ac:dyDescent="0.25">
      <c r="B189" s="25">
        <v>43435</v>
      </c>
      <c r="C189" s="90">
        <f t="shared" si="36"/>
        <v>105650</v>
      </c>
      <c r="D189" s="88">
        <v>48985</v>
      </c>
      <c r="E189" s="89">
        <v>56665</v>
      </c>
      <c r="F189" s="90">
        <f t="shared" si="35"/>
        <v>200679</v>
      </c>
      <c r="G189" s="89">
        <v>84309</v>
      </c>
      <c r="H189" s="88">
        <v>116370</v>
      </c>
      <c r="I189" s="89">
        <v>105</v>
      </c>
      <c r="J189" s="89">
        <v>11234</v>
      </c>
      <c r="K189" s="92">
        <v>57.05</v>
      </c>
      <c r="L189" s="92">
        <v>68.98</v>
      </c>
      <c r="M189" s="92">
        <v>69.989999999999995</v>
      </c>
      <c r="N189" s="92">
        <v>1.9</v>
      </c>
      <c r="O189" s="88">
        <v>1523</v>
      </c>
    </row>
    <row r="190" spans="2:15" x14ac:dyDescent="0.2">
      <c r="B190" s="55">
        <v>2018</v>
      </c>
      <c r="C190" s="60">
        <f t="shared" ref="C190:H190" si="37">SUM(C178:C189)</f>
        <v>1395018</v>
      </c>
      <c r="D190" s="78">
        <f t="shared" si="37"/>
        <v>522584</v>
      </c>
      <c r="E190" s="60">
        <f t="shared" si="37"/>
        <v>872434</v>
      </c>
      <c r="F190" s="60">
        <f t="shared" si="37"/>
        <v>2656877</v>
      </c>
      <c r="G190" s="60">
        <f t="shared" si="37"/>
        <v>918172</v>
      </c>
      <c r="H190" s="78">
        <f t="shared" si="37"/>
        <v>1738705</v>
      </c>
      <c r="I190" s="58">
        <f t="shared" ref="I190:O190" si="38">AVERAGE(I178:I189)</f>
        <v>105.66666666666667</v>
      </c>
      <c r="J190" s="58">
        <f t="shared" si="38"/>
        <v>11208.5</v>
      </c>
      <c r="K190" s="59">
        <f>AVERAGE(K178:K189)</f>
        <v>64.183333333333323</v>
      </c>
      <c r="L190" s="59">
        <f t="shared" si="38"/>
        <v>77.602500000000006</v>
      </c>
      <c r="M190" s="59">
        <f t="shared" si="38"/>
        <v>71.150833333333324</v>
      </c>
      <c r="N190" s="77">
        <f>AVERAGE(N178:N189)</f>
        <v>1.8983333333333328</v>
      </c>
      <c r="O190" s="58">
        <f t="shared" si="38"/>
        <v>1510.75</v>
      </c>
    </row>
    <row r="191" spans="2:15" ht="15" x14ac:dyDescent="0.25">
      <c r="B191" s="25">
        <v>43466</v>
      </c>
      <c r="C191" s="90">
        <f t="shared" si="36"/>
        <v>92826</v>
      </c>
      <c r="D191" s="88">
        <v>37527</v>
      </c>
      <c r="E191" s="89">
        <v>55299</v>
      </c>
      <c r="F191" s="90">
        <f t="shared" si="35"/>
        <v>177545</v>
      </c>
      <c r="G191" s="89">
        <v>62147</v>
      </c>
      <c r="H191" s="88">
        <v>115398</v>
      </c>
      <c r="I191" s="89">
        <v>110</v>
      </c>
      <c r="J191" s="89">
        <v>11559</v>
      </c>
      <c r="K191" s="92">
        <v>49.27</v>
      </c>
      <c r="L191" s="92">
        <v>60.65</v>
      </c>
      <c r="M191" s="84">
        <v>55.31</v>
      </c>
      <c r="N191" s="92">
        <v>1.91</v>
      </c>
      <c r="O191" s="88">
        <v>1484</v>
      </c>
    </row>
    <row r="192" spans="2:15" ht="15" x14ac:dyDescent="0.25">
      <c r="B192" s="25">
        <v>43497</v>
      </c>
      <c r="C192" s="90">
        <f t="shared" si="36"/>
        <v>93892</v>
      </c>
      <c r="D192" s="88">
        <v>40956</v>
      </c>
      <c r="E192" s="89">
        <v>52936</v>
      </c>
      <c r="F192" s="90">
        <f t="shared" si="35"/>
        <v>179425</v>
      </c>
      <c r="G192" s="89">
        <v>65378</v>
      </c>
      <c r="H192" s="88">
        <v>114047</v>
      </c>
      <c r="I192" s="89">
        <v>110</v>
      </c>
      <c r="J192" s="89">
        <v>11559</v>
      </c>
      <c r="K192" s="92">
        <v>55.17</v>
      </c>
      <c r="L192" s="92">
        <v>70.2</v>
      </c>
      <c r="M192" s="84">
        <v>59.49</v>
      </c>
      <c r="N192" s="92">
        <v>1.91</v>
      </c>
      <c r="O192" s="88">
        <v>1475</v>
      </c>
    </row>
    <row r="193" spans="2:15" ht="15" x14ac:dyDescent="0.25">
      <c r="B193" s="25">
        <v>43525</v>
      </c>
      <c r="C193" s="90">
        <f t="shared" si="36"/>
        <v>113171</v>
      </c>
      <c r="D193" s="88">
        <v>46072</v>
      </c>
      <c r="E193" s="89">
        <v>67099</v>
      </c>
      <c r="F193" s="90">
        <f t="shared" si="35"/>
        <v>216330</v>
      </c>
      <c r="G193" s="89">
        <v>75926</v>
      </c>
      <c r="H193" s="88">
        <v>140404</v>
      </c>
      <c r="I193" s="89">
        <v>112</v>
      </c>
      <c r="J193" s="89">
        <v>11635</v>
      </c>
      <c r="K193" s="92">
        <v>59.74</v>
      </c>
      <c r="L193" s="92">
        <v>75.680000000000007</v>
      </c>
      <c r="M193" s="84">
        <v>65.73</v>
      </c>
      <c r="N193" s="92">
        <v>1.91</v>
      </c>
      <c r="O193" s="88">
        <v>1553</v>
      </c>
    </row>
    <row r="194" spans="2:15" ht="15" x14ac:dyDescent="0.25">
      <c r="B194" s="25">
        <v>43556</v>
      </c>
      <c r="C194" s="90">
        <f t="shared" si="36"/>
        <v>124070</v>
      </c>
      <c r="D194" s="88">
        <v>40915</v>
      </c>
      <c r="E194" s="89">
        <v>83155</v>
      </c>
      <c r="F194" s="90">
        <f t="shared" si="35"/>
        <v>241197</v>
      </c>
      <c r="G194" s="89">
        <v>76457</v>
      </c>
      <c r="H194" s="88">
        <v>164740</v>
      </c>
      <c r="I194" s="89">
        <v>114</v>
      </c>
      <c r="J194" s="89">
        <v>11642</v>
      </c>
      <c r="K194" s="92">
        <v>68.3</v>
      </c>
      <c r="L194" s="92">
        <v>79.92</v>
      </c>
      <c r="M194" s="84">
        <v>71.36</v>
      </c>
      <c r="N194" s="92">
        <v>1.94</v>
      </c>
      <c r="O194" s="88">
        <v>1569</v>
      </c>
    </row>
    <row r="195" spans="2:15" ht="15" x14ac:dyDescent="0.25">
      <c r="B195" s="25">
        <v>43586</v>
      </c>
      <c r="C195" s="90">
        <f t="shared" si="36"/>
        <v>128881</v>
      </c>
      <c r="D195" s="88">
        <v>42189</v>
      </c>
      <c r="E195" s="89">
        <v>86692</v>
      </c>
      <c r="F195" s="90">
        <f t="shared" si="35"/>
        <v>248306</v>
      </c>
      <c r="G195" s="89">
        <v>73065</v>
      </c>
      <c r="H195" s="88">
        <v>175241</v>
      </c>
      <c r="I195" s="89">
        <v>114</v>
      </c>
      <c r="J195" s="89">
        <v>11608</v>
      </c>
      <c r="K195" s="92">
        <v>68.62</v>
      </c>
      <c r="L195" s="92">
        <v>82.57</v>
      </c>
      <c r="M195" s="84">
        <v>72.06</v>
      </c>
      <c r="N195" s="92">
        <v>1.93</v>
      </c>
      <c r="O195" s="88">
        <v>1573</v>
      </c>
    </row>
    <row r="196" spans="2:15" ht="15" x14ac:dyDescent="0.25">
      <c r="B196" s="25">
        <v>43617</v>
      </c>
      <c r="C196" s="90">
        <f t="shared" si="36"/>
        <v>126865</v>
      </c>
      <c r="D196" s="88">
        <v>48828</v>
      </c>
      <c r="E196" s="89">
        <v>78037</v>
      </c>
      <c r="F196" s="90">
        <f t="shared" si="35"/>
        <v>245200</v>
      </c>
      <c r="G196" s="89">
        <v>82498</v>
      </c>
      <c r="H196" s="88">
        <v>162702</v>
      </c>
      <c r="I196" s="89">
        <v>113</v>
      </c>
      <c r="J196" s="89">
        <v>11605</v>
      </c>
      <c r="K196" s="92">
        <v>69.91</v>
      </c>
      <c r="L196" s="92">
        <v>85.42</v>
      </c>
      <c r="M196" s="84">
        <v>77.56</v>
      </c>
      <c r="N196" s="92">
        <v>1.93</v>
      </c>
      <c r="O196" s="88">
        <v>1651</v>
      </c>
    </row>
    <row r="197" spans="2:15" ht="15" x14ac:dyDescent="0.25">
      <c r="B197" s="25">
        <v>43647</v>
      </c>
      <c r="C197" s="90">
        <f t="shared" si="36"/>
        <v>130864</v>
      </c>
      <c r="D197" s="88">
        <v>49515</v>
      </c>
      <c r="E197" s="89">
        <v>81349</v>
      </c>
      <c r="F197" s="90">
        <f t="shared" si="35"/>
        <v>274422</v>
      </c>
      <c r="G197" s="89">
        <v>92558</v>
      </c>
      <c r="H197" s="88">
        <v>181864</v>
      </c>
      <c r="I197" s="89">
        <v>118</v>
      </c>
      <c r="J197" s="89">
        <v>11833</v>
      </c>
      <c r="K197" s="92">
        <v>73.84</v>
      </c>
      <c r="L197" s="92">
        <v>84.09</v>
      </c>
      <c r="M197" s="84">
        <v>76.989999999999995</v>
      </c>
      <c r="N197" s="92">
        <v>2.1</v>
      </c>
      <c r="O197" s="88">
        <v>1653</v>
      </c>
    </row>
    <row r="198" spans="2:15" ht="15" x14ac:dyDescent="0.25">
      <c r="B198" s="25">
        <v>43678</v>
      </c>
      <c r="C198" s="90">
        <f t="shared" si="36"/>
        <v>139602</v>
      </c>
      <c r="D198" s="88">
        <v>53114</v>
      </c>
      <c r="E198" s="89">
        <v>86488</v>
      </c>
      <c r="F198" s="90">
        <f t="shared" si="35"/>
        <v>302665</v>
      </c>
      <c r="G198" s="89">
        <v>111440</v>
      </c>
      <c r="H198" s="88">
        <v>191225</v>
      </c>
      <c r="I198" s="89">
        <v>118</v>
      </c>
      <c r="J198" s="89">
        <v>11839</v>
      </c>
      <c r="K198" s="92">
        <v>80.78</v>
      </c>
      <c r="L198" s="92">
        <v>87.67</v>
      </c>
      <c r="M198" s="84">
        <v>80.760000000000005</v>
      </c>
      <c r="N198" s="92">
        <v>2.17</v>
      </c>
      <c r="O198" s="88">
        <v>1702</v>
      </c>
    </row>
    <row r="199" spans="2:15" ht="15" x14ac:dyDescent="0.25">
      <c r="B199" s="25">
        <v>43709</v>
      </c>
      <c r="C199" s="90">
        <f t="shared" si="36"/>
        <v>124917</v>
      </c>
      <c r="D199" s="88">
        <v>40220</v>
      </c>
      <c r="E199" s="89">
        <v>84697</v>
      </c>
      <c r="F199" s="90">
        <f t="shared" si="35"/>
        <v>261558</v>
      </c>
      <c r="G199" s="89">
        <v>76850</v>
      </c>
      <c r="H199" s="88">
        <v>184708</v>
      </c>
      <c r="I199" s="89">
        <v>114</v>
      </c>
      <c r="J199" s="89">
        <v>11807</v>
      </c>
      <c r="K199" s="92">
        <v>73.31</v>
      </c>
      <c r="L199" s="92">
        <v>88.05</v>
      </c>
      <c r="M199" s="84">
        <v>78.11</v>
      </c>
      <c r="N199" s="92">
        <v>2.09</v>
      </c>
      <c r="O199" s="88">
        <v>1768</v>
      </c>
    </row>
    <row r="200" spans="2:15" ht="15" x14ac:dyDescent="0.25">
      <c r="B200" s="25">
        <v>43739</v>
      </c>
      <c r="C200" s="90">
        <f t="shared" si="36"/>
        <v>125065</v>
      </c>
      <c r="D200" s="88">
        <v>41731</v>
      </c>
      <c r="E200" s="89">
        <v>83334</v>
      </c>
      <c r="F200" s="90">
        <f t="shared" si="35"/>
        <v>239514</v>
      </c>
      <c r="G200" s="89">
        <v>71212</v>
      </c>
      <c r="H200" s="88">
        <v>168302</v>
      </c>
      <c r="I200" s="89">
        <v>109</v>
      </c>
      <c r="J200" s="89">
        <v>11521</v>
      </c>
      <c r="K200" s="92">
        <v>66.8</v>
      </c>
      <c r="L200" s="92">
        <v>83.24</v>
      </c>
      <c r="M200" s="84">
        <v>72.680000000000007</v>
      </c>
      <c r="N200" s="92">
        <v>1.92</v>
      </c>
      <c r="O200" s="88">
        <v>1695</v>
      </c>
    </row>
    <row r="201" spans="2:15" ht="15" x14ac:dyDescent="0.25">
      <c r="B201" s="25">
        <v>43770</v>
      </c>
      <c r="C201" s="90">
        <f t="shared" si="36"/>
        <v>104998</v>
      </c>
      <c r="D201" s="88">
        <v>45555</v>
      </c>
      <c r="E201" s="89">
        <v>59443</v>
      </c>
      <c r="F201" s="90">
        <f t="shared" si="35"/>
        <v>203463</v>
      </c>
      <c r="G201" s="89">
        <v>79403</v>
      </c>
      <c r="H201" s="88">
        <v>124060</v>
      </c>
      <c r="I201" s="89">
        <v>116</v>
      </c>
      <c r="J201" s="89">
        <v>11605</v>
      </c>
      <c r="K201" s="92">
        <v>58.25</v>
      </c>
      <c r="L201" s="92">
        <v>75.989999999999995</v>
      </c>
      <c r="M201" s="84">
        <v>65.16</v>
      </c>
      <c r="N201" s="92">
        <v>1.94</v>
      </c>
      <c r="O201" s="88">
        <v>1637</v>
      </c>
    </row>
    <row r="202" spans="2:15" ht="15" x14ac:dyDescent="0.25">
      <c r="B202" s="25">
        <v>43800</v>
      </c>
      <c r="C202" s="90">
        <f t="shared" si="36"/>
        <v>104207</v>
      </c>
      <c r="D202" s="88">
        <v>50249</v>
      </c>
      <c r="E202" s="89">
        <v>53958</v>
      </c>
      <c r="F202" s="90">
        <f t="shared" si="35"/>
        <v>200146</v>
      </c>
      <c r="G202" s="89">
        <v>84843</v>
      </c>
      <c r="H202" s="88">
        <v>115303</v>
      </c>
      <c r="I202" s="89">
        <v>115</v>
      </c>
      <c r="J202" s="89">
        <v>11176</v>
      </c>
      <c r="K202" s="92">
        <v>57.23</v>
      </c>
      <c r="L202" s="92">
        <v>68.53</v>
      </c>
      <c r="M202" s="84">
        <v>71.05</v>
      </c>
      <c r="N202" s="92">
        <v>1.92</v>
      </c>
      <c r="O202" s="88">
        <v>1479</v>
      </c>
    </row>
    <row r="203" spans="2:15" x14ac:dyDescent="0.2">
      <c r="B203" s="55">
        <v>2019</v>
      </c>
      <c r="C203" s="60">
        <f t="shared" ref="C203:H203" si="39">SUM(C191:C202)</f>
        <v>1409358</v>
      </c>
      <c r="D203" s="60">
        <f t="shared" si="39"/>
        <v>536871</v>
      </c>
      <c r="E203" s="60">
        <f>SUM(E191:E202)</f>
        <v>872487</v>
      </c>
      <c r="F203" s="60">
        <f>SUM(F191:F202)</f>
        <v>2789771</v>
      </c>
      <c r="G203" s="60">
        <f t="shared" si="39"/>
        <v>951777</v>
      </c>
      <c r="H203" s="60">
        <f t="shared" si="39"/>
        <v>1837994</v>
      </c>
      <c r="I203" s="58">
        <f t="shared" ref="I203:O203" si="40">AVERAGE(I191:I202)</f>
        <v>113.58333333333333</v>
      </c>
      <c r="J203" s="58">
        <f t="shared" si="40"/>
        <v>11615.75</v>
      </c>
      <c r="K203" s="59">
        <f>AVERAGE(K191:K202)</f>
        <v>65.101666666666674</v>
      </c>
      <c r="L203" s="59">
        <f t="shared" si="40"/>
        <v>78.500833333333318</v>
      </c>
      <c r="M203" s="59">
        <f t="shared" si="40"/>
        <v>70.521666666666675</v>
      </c>
      <c r="N203" s="59">
        <f>AVERAGE(N191:N202)</f>
        <v>1.9725000000000001</v>
      </c>
      <c r="O203" s="58">
        <f t="shared" si="40"/>
        <v>1603.25</v>
      </c>
    </row>
    <row r="204" spans="2:15" ht="15" x14ac:dyDescent="0.25">
      <c r="B204" s="25">
        <v>43831</v>
      </c>
      <c r="C204" s="1">
        <f>D204+E204</f>
        <v>99922</v>
      </c>
      <c r="D204" s="88">
        <v>41946</v>
      </c>
      <c r="E204" s="88">
        <v>57976</v>
      </c>
      <c r="F204" s="1">
        <f>G204+H204</f>
        <v>183699</v>
      </c>
      <c r="G204">
        <v>67599</v>
      </c>
      <c r="H204">
        <v>116100</v>
      </c>
      <c r="I204">
        <v>99</v>
      </c>
      <c r="J204">
        <v>11358</v>
      </c>
      <c r="K204" s="31">
        <v>51.88</v>
      </c>
      <c r="L204" s="31">
        <v>64.19</v>
      </c>
      <c r="M204" s="84">
        <v>58.15</v>
      </c>
      <c r="N204" s="31">
        <v>1.84</v>
      </c>
      <c r="O204" s="88">
        <v>1650</v>
      </c>
    </row>
    <row r="205" spans="2:15" ht="15" x14ac:dyDescent="0.25">
      <c r="B205" s="25">
        <v>43862</v>
      </c>
      <c r="C205" s="1">
        <f>D205+E205</f>
        <v>91616</v>
      </c>
      <c r="D205" s="88">
        <v>41228</v>
      </c>
      <c r="E205" s="88">
        <v>50388</v>
      </c>
      <c r="F205" s="1">
        <f>G205+H205</f>
        <v>192262</v>
      </c>
      <c r="G205">
        <v>78405</v>
      </c>
      <c r="H205">
        <v>113857</v>
      </c>
      <c r="I205">
        <v>99</v>
      </c>
      <c r="J205">
        <v>11343</v>
      </c>
      <c r="K205" s="31">
        <v>58.1</v>
      </c>
      <c r="L205" s="31">
        <v>72.569999999999993</v>
      </c>
      <c r="M205" s="31">
        <v>64.94</v>
      </c>
      <c r="N205" s="31">
        <v>2.1</v>
      </c>
      <c r="O205" s="88">
        <v>1501</v>
      </c>
    </row>
    <row r="206" spans="2:15" ht="15" x14ac:dyDescent="0.25">
      <c r="B206" s="25">
        <v>43891</v>
      </c>
      <c r="I206" t="s">
        <v>190</v>
      </c>
      <c r="J206" t="s">
        <v>190</v>
      </c>
      <c r="K206" s="31" t="s">
        <v>190</v>
      </c>
      <c r="L206" t="s">
        <v>190</v>
      </c>
      <c r="M206" t="s">
        <v>190</v>
      </c>
      <c r="N206" s="31" t="s">
        <v>190</v>
      </c>
      <c r="O206" s="88"/>
    </row>
    <row r="207" spans="2:15" ht="15" x14ac:dyDescent="0.25">
      <c r="B207" s="25">
        <v>43922</v>
      </c>
      <c r="C207" s="1">
        <f t="shared" ref="C207:C213" si="41">D207+E207</f>
        <v>0</v>
      </c>
      <c r="D207" s="88">
        <v>0</v>
      </c>
      <c r="E207" s="88">
        <v>0</v>
      </c>
      <c r="F207" s="1">
        <f>G207+H207</f>
        <v>0</v>
      </c>
      <c r="G207">
        <v>0</v>
      </c>
      <c r="H207">
        <v>0</v>
      </c>
      <c r="I207">
        <v>0</v>
      </c>
      <c r="J207">
        <v>0</v>
      </c>
      <c r="K207" s="71">
        <v>0</v>
      </c>
      <c r="L207">
        <v>0</v>
      </c>
      <c r="M207">
        <v>0</v>
      </c>
      <c r="N207" s="71">
        <v>0</v>
      </c>
      <c r="O207" s="88">
        <v>0</v>
      </c>
    </row>
    <row r="208" spans="2:15" ht="15" x14ac:dyDescent="0.25">
      <c r="B208" s="25">
        <v>43952</v>
      </c>
      <c r="C208" s="1"/>
      <c r="D208" s="88"/>
      <c r="E208" s="88"/>
      <c r="F208" s="1"/>
      <c r="H208" t="s">
        <v>248</v>
      </c>
      <c r="I208" t="s">
        <v>247</v>
      </c>
      <c r="J208" t="s">
        <v>247</v>
      </c>
      <c r="K208" s="71" t="s">
        <v>247</v>
      </c>
      <c r="L208" t="s">
        <v>247</v>
      </c>
      <c r="M208" t="s">
        <v>247</v>
      </c>
      <c r="N208" s="31" t="s">
        <v>247</v>
      </c>
      <c r="O208" s="88"/>
    </row>
    <row r="209" spans="2:15" ht="15" x14ac:dyDescent="0.25">
      <c r="B209" s="25">
        <v>43983</v>
      </c>
      <c r="C209" s="1"/>
      <c r="D209" s="88"/>
      <c r="E209" s="88"/>
      <c r="F209" s="1"/>
      <c r="I209" t="s">
        <v>247</v>
      </c>
      <c r="J209" t="s">
        <v>247</v>
      </c>
      <c r="K209" s="71" t="s">
        <v>247</v>
      </c>
      <c r="L209" t="s">
        <v>247</v>
      </c>
      <c r="M209" t="s">
        <v>247</v>
      </c>
      <c r="N209" s="31" t="s">
        <v>247</v>
      </c>
      <c r="O209" s="88"/>
    </row>
    <row r="210" spans="2:15" ht="15" x14ac:dyDescent="0.25">
      <c r="B210" s="25">
        <v>44013</v>
      </c>
      <c r="C210" s="1">
        <f t="shared" si="41"/>
        <v>42511</v>
      </c>
      <c r="D210" s="88">
        <v>25301</v>
      </c>
      <c r="E210" s="88">
        <v>17210</v>
      </c>
      <c r="F210" s="1">
        <f>G210+H210</f>
        <v>90534</v>
      </c>
      <c r="G210" s="88">
        <v>53108</v>
      </c>
      <c r="H210" s="88">
        <v>37426</v>
      </c>
      <c r="I210">
        <v>70</v>
      </c>
      <c r="J210" s="88">
        <v>9193</v>
      </c>
      <c r="K210" s="71">
        <v>31.62</v>
      </c>
      <c r="L210">
        <v>36.68</v>
      </c>
      <c r="M210">
        <v>34.119999999999997</v>
      </c>
      <c r="N210" s="31">
        <v>2.13</v>
      </c>
      <c r="O210" s="88">
        <v>867</v>
      </c>
    </row>
    <row r="211" spans="2:15" ht="15" x14ac:dyDescent="0.25">
      <c r="B211" s="25">
        <v>44044</v>
      </c>
      <c r="C211" s="1">
        <f t="shared" si="41"/>
        <v>56907</v>
      </c>
      <c r="D211" s="88">
        <v>36971</v>
      </c>
      <c r="E211" s="88">
        <v>19936</v>
      </c>
      <c r="F211" s="1">
        <f t="shared" ref="F211:F213" si="42">G211+H211</f>
        <v>127349</v>
      </c>
      <c r="G211" s="88">
        <v>78944</v>
      </c>
      <c r="H211" s="88">
        <v>48405</v>
      </c>
      <c r="I211">
        <v>87</v>
      </c>
      <c r="J211" s="88">
        <v>10394</v>
      </c>
      <c r="K211" s="71">
        <v>39.06</v>
      </c>
      <c r="L211">
        <v>43.63</v>
      </c>
      <c r="M211">
        <v>45.38</v>
      </c>
      <c r="N211" s="31">
        <v>2.2400000000000002</v>
      </c>
      <c r="O211" s="88">
        <v>1112</v>
      </c>
    </row>
    <row r="212" spans="2:15" ht="15" x14ac:dyDescent="0.25">
      <c r="B212" s="25">
        <v>44075</v>
      </c>
      <c r="C212" s="1">
        <f t="shared" si="41"/>
        <v>34401</v>
      </c>
      <c r="D212" s="88">
        <v>23999</v>
      </c>
      <c r="E212" s="88">
        <v>10402</v>
      </c>
      <c r="F212" s="1">
        <f t="shared" si="42"/>
        <v>72408</v>
      </c>
      <c r="G212" s="88">
        <v>50060</v>
      </c>
      <c r="H212" s="88">
        <v>22348</v>
      </c>
      <c r="I212">
        <v>85</v>
      </c>
      <c r="J212" s="88">
        <v>10144</v>
      </c>
      <c r="K212" s="71">
        <v>23.73</v>
      </c>
      <c r="L212">
        <v>29.11</v>
      </c>
      <c r="M212">
        <v>28.19</v>
      </c>
      <c r="N212" s="31">
        <v>2.1</v>
      </c>
      <c r="O212" s="88">
        <v>973</v>
      </c>
    </row>
    <row r="213" spans="2:15" ht="15" x14ac:dyDescent="0.25">
      <c r="B213" s="25">
        <v>44105</v>
      </c>
      <c r="C213" s="1">
        <f t="shared" si="41"/>
        <v>32289</v>
      </c>
      <c r="D213" s="88">
        <v>21927</v>
      </c>
      <c r="E213" s="88">
        <v>10362</v>
      </c>
      <c r="F213" s="1">
        <f t="shared" si="42"/>
        <v>60496</v>
      </c>
      <c r="G213" s="88">
        <v>40775</v>
      </c>
      <c r="H213" s="88">
        <v>19721</v>
      </c>
      <c r="I213">
        <v>77</v>
      </c>
      <c r="J213" s="88">
        <v>9618</v>
      </c>
      <c r="K213" s="71">
        <v>20.21</v>
      </c>
      <c r="L213">
        <v>25.72</v>
      </c>
      <c r="M213">
        <v>23.08</v>
      </c>
      <c r="N213" s="31">
        <v>1.87</v>
      </c>
      <c r="O213" s="88">
        <v>968</v>
      </c>
    </row>
    <row r="214" spans="2:15" ht="15" x14ac:dyDescent="0.25">
      <c r="O214" s="88"/>
    </row>
    <row r="215" spans="2:15" x14ac:dyDescent="0.2">
      <c r="K215" s="63"/>
      <c r="L215" s="63"/>
      <c r="M215" s="63"/>
      <c r="N215" s="63"/>
    </row>
  </sheetData>
  <mergeCells count="1">
    <mergeCell ref="B5:J5"/>
  </mergeCells>
  <phoneticPr fontId="8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74"/>
  <sheetViews>
    <sheetView workbookViewId="0">
      <pane xSplit="1" ySplit="3" topLeftCell="B19" activePane="bottomRight" state="frozen"/>
      <selection pane="topRight" activeCell="B1" sqref="B1"/>
      <selection pane="bottomLeft" activeCell="A3" sqref="A3"/>
      <selection pane="bottomRight" activeCell="K42" sqref="K42"/>
    </sheetView>
  </sheetViews>
  <sheetFormatPr baseColWidth="10" defaultColWidth="11.42578125" defaultRowHeight="12.75" x14ac:dyDescent="0.2"/>
  <cols>
    <col min="1" max="1" width="29.42578125" customWidth="1"/>
  </cols>
  <sheetData>
    <row r="1" spans="1:21" ht="38.25" x14ac:dyDescent="0.2">
      <c r="A1" s="46" t="s">
        <v>191</v>
      </c>
      <c r="B1" s="9"/>
    </row>
    <row r="2" spans="1:21" x14ac:dyDescent="0.2">
      <c r="A2" s="46" t="s">
        <v>69</v>
      </c>
      <c r="B2" s="9"/>
    </row>
    <row r="3" spans="1:21" ht="30.75" customHeight="1" x14ac:dyDescent="0.2">
      <c r="A3" s="54" t="s">
        <v>192</v>
      </c>
      <c r="B3" s="27"/>
    </row>
    <row r="5" spans="1:21" x14ac:dyDescent="0.2">
      <c r="B5" s="9" t="s">
        <v>193</v>
      </c>
    </row>
    <row r="6" spans="1:21" x14ac:dyDescent="0.2">
      <c r="C6" t="s">
        <v>194</v>
      </c>
      <c r="D6" t="s">
        <v>195</v>
      </c>
      <c r="E6" t="s">
        <v>196</v>
      </c>
      <c r="F6" t="s">
        <v>197</v>
      </c>
      <c r="G6" t="s">
        <v>198</v>
      </c>
      <c r="H6" t="s">
        <v>199</v>
      </c>
      <c r="I6" t="s">
        <v>200</v>
      </c>
      <c r="J6" t="s">
        <v>201</v>
      </c>
      <c r="K6" s="9" t="s">
        <v>202</v>
      </c>
      <c r="L6" s="73" t="s">
        <v>203</v>
      </c>
      <c r="M6" t="s">
        <v>204</v>
      </c>
      <c r="N6" t="s">
        <v>205</v>
      </c>
      <c r="O6" t="s">
        <v>206</v>
      </c>
      <c r="P6" t="s">
        <v>207</v>
      </c>
      <c r="Q6" s="9" t="s">
        <v>208</v>
      </c>
      <c r="R6" s="73" t="s">
        <v>209</v>
      </c>
      <c r="S6" s="73" t="s">
        <v>210</v>
      </c>
      <c r="T6" s="9" t="s">
        <v>211</v>
      </c>
      <c r="U6" s="9" t="s">
        <v>212</v>
      </c>
    </row>
    <row r="7" spans="1:21" x14ac:dyDescent="0.2">
      <c r="B7" s="9">
        <v>2000</v>
      </c>
      <c r="C7">
        <v>0</v>
      </c>
      <c r="D7">
        <v>0</v>
      </c>
      <c r="E7">
        <v>0</v>
      </c>
      <c r="F7">
        <v>701</v>
      </c>
      <c r="G7">
        <v>0</v>
      </c>
      <c r="H7">
        <v>0</v>
      </c>
      <c r="I7">
        <v>0</v>
      </c>
      <c r="J7">
        <v>0</v>
      </c>
      <c r="K7">
        <v>0</v>
      </c>
      <c r="L7">
        <v>519</v>
      </c>
      <c r="M7">
        <v>0</v>
      </c>
      <c r="N7">
        <v>0</v>
      </c>
      <c r="O7">
        <v>0</v>
      </c>
      <c r="P7">
        <v>0</v>
      </c>
      <c r="Q7">
        <v>1220</v>
      </c>
      <c r="R7">
        <v>0</v>
      </c>
      <c r="S7">
        <v>0</v>
      </c>
      <c r="T7">
        <v>4313</v>
      </c>
      <c r="U7">
        <v>6815</v>
      </c>
    </row>
    <row r="8" spans="1:21" x14ac:dyDescent="0.2">
      <c r="B8" s="9">
        <v>2001</v>
      </c>
      <c r="C8">
        <v>0</v>
      </c>
      <c r="D8">
        <v>0</v>
      </c>
      <c r="E8">
        <v>0</v>
      </c>
      <c r="F8">
        <v>701</v>
      </c>
      <c r="G8">
        <v>0</v>
      </c>
      <c r="H8">
        <v>0</v>
      </c>
      <c r="I8">
        <v>0</v>
      </c>
      <c r="J8">
        <v>0</v>
      </c>
      <c r="K8">
        <v>0</v>
      </c>
      <c r="L8">
        <v>519</v>
      </c>
      <c r="M8">
        <v>0</v>
      </c>
      <c r="N8">
        <v>0</v>
      </c>
      <c r="O8">
        <v>0</v>
      </c>
      <c r="P8">
        <v>0</v>
      </c>
      <c r="Q8">
        <v>1220</v>
      </c>
      <c r="R8">
        <v>0</v>
      </c>
      <c r="S8">
        <v>0</v>
      </c>
      <c r="T8">
        <v>4655</v>
      </c>
      <c r="U8">
        <v>7157</v>
      </c>
    </row>
    <row r="9" spans="1:21" x14ac:dyDescent="0.2">
      <c r="B9" s="9">
        <v>2002</v>
      </c>
      <c r="C9">
        <v>0</v>
      </c>
      <c r="D9">
        <v>0</v>
      </c>
      <c r="E9">
        <v>0</v>
      </c>
      <c r="F9">
        <v>701</v>
      </c>
      <c r="G9">
        <v>0</v>
      </c>
      <c r="H9">
        <v>0</v>
      </c>
      <c r="I9">
        <v>0</v>
      </c>
      <c r="J9">
        <v>0</v>
      </c>
      <c r="K9">
        <v>0</v>
      </c>
      <c r="L9">
        <v>519</v>
      </c>
      <c r="M9">
        <v>0</v>
      </c>
      <c r="N9">
        <v>0</v>
      </c>
      <c r="O9">
        <v>0</v>
      </c>
      <c r="P9">
        <v>0</v>
      </c>
      <c r="Q9">
        <v>1220</v>
      </c>
      <c r="R9">
        <v>0</v>
      </c>
      <c r="S9">
        <v>0</v>
      </c>
      <c r="T9">
        <v>4655</v>
      </c>
      <c r="U9">
        <v>7719</v>
      </c>
    </row>
    <row r="10" spans="1:21" x14ac:dyDescent="0.2">
      <c r="B10" s="9">
        <v>2003</v>
      </c>
      <c r="C10">
        <v>0</v>
      </c>
      <c r="D10">
        <v>0</v>
      </c>
      <c r="E10">
        <v>0</v>
      </c>
      <c r="F10">
        <v>701</v>
      </c>
      <c r="G10">
        <v>0</v>
      </c>
      <c r="H10">
        <v>0</v>
      </c>
      <c r="I10">
        <v>0</v>
      </c>
      <c r="J10">
        <v>0</v>
      </c>
      <c r="K10">
        <v>0</v>
      </c>
      <c r="L10">
        <v>519</v>
      </c>
      <c r="M10">
        <v>0</v>
      </c>
      <c r="N10">
        <v>0</v>
      </c>
      <c r="O10">
        <v>0</v>
      </c>
      <c r="P10">
        <v>0</v>
      </c>
      <c r="Q10">
        <v>1220</v>
      </c>
      <c r="R10">
        <v>0</v>
      </c>
      <c r="S10">
        <v>0</v>
      </c>
      <c r="T10">
        <v>4744</v>
      </c>
      <c r="U10">
        <v>8309</v>
      </c>
    </row>
    <row r="11" spans="1:21" x14ac:dyDescent="0.2">
      <c r="B11" s="9">
        <v>2004</v>
      </c>
      <c r="C11">
        <v>0</v>
      </c>
      <c r="D11">
        <v>0</v>
      </c>
      <c r="E11">
        <v>0</v>
      </c>
      <c r="F11">
        <v>701</v>
      </c>
      <c r="G11">
        <v>0</v>
      </c>
      <c r="H11">
        <v>0</v>
      </c>
      <c r="I11">
        <v>0</v>
      </c>
      <c r="J11">
        <v>0</v>
      </c>
      <c r="K11">
        <v>0</v>
      </c>
      <c r="L11">
        <v>519</v>
      </c>
      <c r="M11">
        <v>0</v>
      </c>
      <c r="N11">
        <v>0</v>
      </c>
      <c r="O11">
        <v>0</v>
      </c>
      <c r="P11">
        <v>0</v>
      </c>
      <c r="Q11">
        <v>1220</v>
      </c>
      <c r="R11">
        <v>0</v>
      </c>
      <c r="S11">
        <v>0</v>
      </c>
      <c r="T11">
        <v>5973</v>
      </c>
      <c r="U11">
        <v>9595</v>
      </c>
    </row>
    <row r="12" spans="1:21" x14ac:dyDescent="0.2">
      <c r="B12" s="9">
        <v>2005</v>
      </c>
      <c r="C12">
        <v>0</v>
      </c>
      <c r="D12">
        <v>0</v>
      </c>
      <c r="E12">
        <v>0</v>
      </c>
      <c r="F12">
        <v>701</v>
      </c>
      <c r="G12">
        <v>0</v>
      </c>
      <c r="H12">
        <v>0</v>
      </c>
      <c r="I12">
        <v>0</v>
      </c>
      <c r="J12">
        <v>0</v>
      </c>
      <c r="K12">
        <v>0</v>
      </c>
      <c r="L12">
        <v>519</v>
      </c>
      <c r="M12">
        <v>0</v>
      </c>
      <c r="N12">
        <v>0</v>
      </c>
      <c r="O12">
        <v>0</v>
      </c>
      <c r="P12">
        <v>0</v>
      </c>
      <c r="Q12">
        <v>1220</v>
      </c>
      <c r="R12">
        <v>0</v>
      </c>
      <c r="S12">
        <v>0</v>
      </c>
      <c r="T12">
        <v>5973</v>
      </c>
      <c r="U12">
        <v>10555</v>
      </c>
    </row>
    <row r="13" spans="1:21" x14ac:dyDescent="0.2">
      <c r="B13" s="9">
        <v>2006</v>
      </c>
      <c r="C13">
        <v>0</v>
      </c>
      <c r="D13">
        <v>0</v>
      </c>
      <c r="E13">
        <v>0</v>
      </c>
      <c r="F13">
        <v>701</v>
      </c>
      <c r="G13">
        <v>0</v>
      </c>
      <c r="H13">
        <v>0</v>
      </c>
      <c r="I13">
        <v>0</v>
      </c>
      <c r="J13">
        <v>0</v>
      </c>
      <c r="K13">
        <v>0</v>
      </c>
      <c r="L13">
        <v>519</v>
      </c>
      <c r="M13">
        <v>0</v>
      </c>
      <c r="N13">
        <v>0</v>
      </c>
      <c r="O13">
        <v>0</v>
      </c>
      <c r="P13">
        <v>0</v>
      </c>
      <c r="Q13">
        <v>1220</v>
      </c>
      <c r="R13">
        <v>0</v>
      </c>
      <c r="S13">
        <v>0</v>
      </c>
      <c r="T13">
        <v>6341</v>
      </c>
      <c r="U13">
        <v>11511</v>
      </c>
    </row>
    <row r="14" spans="1:21" x14ac:dyDescent="0.2">
      <c r="B14" s="9">
        <v>2007</v>
      </c>
      <c r="C14">
        <v>0</v>
      </c>
      <c r="D14">
        <v>0</v>
      </c>
      <c r="E14">
        <v>0</v>
      </c>
      <c r="F14">
        <v>701</v>
      </c>
      <c r="G14">
        <v>0</v>
      </c>
      <c r="H14">
        <v>0</v>
      </c>
      <c r="I14">
        <v>0</v>
      </c>
      <c r="J14">
        <v>0</v>
      </c>
      <c r="K14">
        <v>0</v>
      </c>
      <c r="L14">
        <v>519</v>
      </c>
      <c r="M14">
        <v>0</v>
      </c>
      <c r="N14">
        <v>0</v>
      </c>
      <c r="O14">
        <v>0</v>
      </c>
      <c r="P14">
        <v>0</v>
      </c>
      <c r="Q14">
        <v>1220</v>
      </c>
      <c r="R14">
        <v>0</v>
      </c>
      <c r="S14">
        <v>0</v>
      </c>
      <c r="T14">
        <v>6301</v>
      </c>
      <c r="U14">
        <v>12013</v>
      </c>
    </row>
    <row r="15" spans="1:21" x14ac:dyDescent="0.2">
      <c r="B15" s="9">
        <v>2008</v>
      </c>
      <c r="C15">
        <v>0</v>
      </c>
      <c r="D15">
        <v>0</v>
      </c>
      <c r="E15">
        <v>0</v>
      </c>
      <c r="F15">
        <v>701</v>
      </c>
      <c r="G15">
        <v>0</v>
      </c>
      <c r="H15">
        <v>0</v>
      </c>
      <c r="I15">
        <v>0</v>
      </c>
      <c r="J15">
        <v>0</v>
      </c>
      <c r="K15">
        <v>0</v>
      </c>
      <c r="L15">
        <v>519</v>
      </c>
      <c r="M15">
        <v>0</v>
      </c>
      <c r="N15">
        <v>0</v>
      </c>
      <c r="O15">
        <v>0</v>
      </c>
      <c r="P15">
        <v>0</v>
      </c>
      <c r="Q15">
        <v>1220</v>
      </c>
      <c r="R15">
        <v>0</v>
      </c>
      <c r="S15">
        <v>0</v>
      </c>
      <c r="T15">
        <v>7461</v>
      </c>
      <c r="U15">
        <v>13644</v>
      </c>
    </row>
    <row r="16" spans="1:21" x14ac:dyDescent="0.2">
      <c r="B16" s="9">
        <v>2009</v>
      </c>
      <c r="C16">
        <v>0</v>
      </c>
      <c r="D16">
        <v>0</v>
      </c>
      <c r="E16">
        <v>0</v>
      </c>
      <c r="F16">
        <v>701</v>
      </c>
      <c r="G16">
        <v>0</v>
      </c>
      <c r="H16">
        <v>0</v>
      </c>
      <c r="I16">
        <v>0</v>
      </c>
      <c r="J16">
        <v>0</v>
      </c>
      <c r="K16">
        <v>0</v>
      </c>
      <c r="L16">
        <v>519</v>
      </c>
      <c r="M16">
        <v>0</v>
      </c>
      <c r="N16">
        <v>0</v>
      </c>
      <c r="O16">
        <v>0</v>
      </c>
      <c r="P16">
        <v>0</v>
      </c>
      <c r="Q16">
        <v>1220</v>
      </c>
      <c r="R16">
        <v>0</v>
      </c>
      <c r="S16">
        <v>0</v>
      </c>
      <c r="T16">
        <v>6161</v>
      </c>
      <c r="U16">
        <v>12734</v>
      </c>
    </row>
    <row r="17" spans="2:21" x14ac:dyDescent="0.2">
      <c r="B17" s="9">
        <v>2010</v>
      </c>
      <c r="C17">
        <v>0</v>
      </c>
      <c r="D17">
        <v>0</v>
      </c>
      <c r="E17">
        <v>0</v>
      </c>
      <c r="F17">
        <v>701</v>
      </c>
      <c r="G17">
        <v>0</v>
      </c>
      <c r="H17">
        <v>0</v>
      </c>
      <c r="I17">
        <v>0</v>
      </c>
      <c r="J17">
        <v>0</v>
      </c>
      <c r="K17">
        <v>212</v>
      </c>
      <c r="L17">
        <v>519</v>
      </c>
      <c r="M17">
        <v>0</v>
      </c>
      <c r="N17">
        <v>0</v>
      </c>
      <c r="O17">
        <v>0</v>
      </c>
      <c r="P17">
        <v>0</v>
      </c>
      <c r="Q17">
        <v>1432</v>
      </c>
      <c r="R17">
        <v>0</v>
      </c>
      <c r="S17">
        <v>0</v>
      </c>
      <c r="T17">
        <v>6373</v>
      </c>
      <c r="U17">
        <v>13013</v>
      </c>
    </row>
    <row r="18" spans="2:21" x14ac:dyDescent="0.2">
      <c r="B18" s="9">
        <v>2011</v>
      </c>
      <c r="C18">
        <v>0</v>
      </c>
      <c r="D18">
        <v>0</v>
      </c>
      <c r="E18">
        <v>0</v>
      </c>
      <c r="F18">
        <v>746</v>
      </c>
      <c r="G18">
        <v>0</v>
      </c>
      <c r="H18">
        <v>0</v>
      </c>
      <c r="I18">
        <v>0</v>
      </c>
      <c r="J18">
        <v>0</v>
      </c>
      <c r="K18">
        <v>212</v>
      </c>
      <c r="L18">
        <v>519</v>
      </c>
      <c r="M18">
        <v>0</v>
      </c>
      <c r="N18">
        <v>0</v>
      </c>
      <c r="O18">
        <v>0</v>
      </c>
      <c r="P18">
        <v>0</v>
      </c>
      <c r="Q18">
        <v>1477</v>
      </c>
      <c r="R18">
        <v>0</v>
      </c>
      <c r="S18">
        <v>0</v>
      </c>
      <c r="T18">
        <v>6418</v>
      </c>
      <c r="U18">
        <v>13058</v>
      </c>
    </row>
    <row r="19" spans="2:21" x14ac:dyDescent="0.2">
      <c r="B19" s="9">
        <v>2012</v>
      </c>
      <c r="C19">
        <v>0</v>
      </c>
      <c r="D19">
        <v>0</v>
      </c>
      <c r="E19">
        <v>0</v>
      </c>
      <c r="F19">
        <v>80</v>
      </c>
      <c r="G19">
        <v>0</v>
      </c>
      <c r="H19">
        <v>0</v>
      </c>
      <c r="I19">
        <v>0</v>
      </c>
      <c r="J19">
        <v>0</v>
      </c>
      <c r="K19">
        <v>212</v>
      </c>
      <c r="L19">
        <v>307</v>
      </c>
      <c r="M19">
        <v>0</v>
      </c>
      <c r="N19">
        <v>0</v>
      </c>
      <c r="O19">
        <v>0</v>
      </c>
      <c r="P19">
        <v>0</v>
      </c>
      <c r="Q19">
        <v>599</v>
      </c>
      <c r="R19">
        <v>0</v>
      </c>
      <c r="S19">
        <v>0</v>
      </c>
      <c r="T19">
        <v>5424</v>
      </c>
      <c r="U19">
        <v>12838</v>
      </c>
    </row>
    <row r="20" spans="2:21" x14ac:dyDescent="0.2">
      <c r="B20" s="9">
        <v>2013</v>
      </c>
      <c r="C20">
        <v>0</v>
      </c>
      <c r="D20">
        <v>0</v>
      </c>
      <c r="E20">
        <v>0</v>
      </c>
      <c r="F20">
        <v>80</v>
      </c>
      <c r="G20">
        <v>0</v>
      </c>
      <c r="H20">
        <v>0</v>
      </c>
      <c r="I20">
        <v>0</v>
      </c>
      <c r="J20">
        <v>0</v>
      </c>
      <c r="K20">
        <v>212</v>
      </c>
      <c r="L20">
        <v>307</v>
      </c>
      <c r="M20">
        <v>0</v>
      </c>
      <c r="N20">
        <v>0</v>
      </c>
      <c r="O20">
        <v>0</v>
      </c>
      <c r="P20">
        <v>0</v>
      </c>
      <c r="Q20">
        <v>599</v>
      </c>
      <c r="R20">
        <v>0</v>
      </c>
      <c r="S20">
        <v>0</v>
      </c>
      <c r="T20">
        <v>5607</v>
      </c>
      <c r="U20">
        <v>12780</v>
      </c>
    </row>
    <row r="21" spans="2:21" x14ac:dyDescent="0.2">
      <c r="B21" s="9">
        <v>2014</v>
      </c>
      <c r="C21">
        <v>0</v>
      </c>
      <c r="D21">
        <v>0</v>
      </c>
      <c r="E21">
        <v>0</v>
      </c>
      <c r="F21">
        <v>80</v>
      </c>
      <c r="G21">
        <v>0</v>
      </c>
      <c r="H21">
        <v>0</v>
      </c>
      <c r="I21">
        <v>0</v>
      </c>
      <c r="J21">
        <v>0</v>
      </c>
      <c r="K21">
        <v>212</v>
      </c>
      <c r="L21">
        <v>0</v>
      </c>
      <c r="M21">
        <v>0</v>
      </c>
      <c r="N21">
        <v>0</v>
      </c>
      <c r="O21">
        <v>0</v>
      </c>
      <c r="P21">
        <v>0</v>
      </c>
      <c r="Q21">
        <v>292</v>
      </c>
      <c r="R21">
        <v>0</v>
      </c>
      <c r="S21">
        <v>0</v>
      </c>
      <c r="T21">
        <v>4289</v>
      </c>
      <c r="U21">
        <v>10681</v>
      </c>
    </row>
    <row r="22" spans="2:21" x14ac:dyDescent="0.2">
      <c r="B22" s="9">
        <v>2015</v>
      </c>
      <c r="C22">
        <v>0</v>
      </c>
      <c r="D22">
        <v>0</v>
      </c>
      <c r="E22">
        <v>0</v>
      </c>
      <c r="F22">
        <v>80</v>
      </c>
      <c r="G22">
        <v>0</v>
      </c>
      <c r="H22">
        <v>0</v>
      </c>
      <c r="I22">
        <v>0</v>
      </c>
      <c r="J22">
        <v>0</v>
      </c>
      <c r="K22">
        <v>212</v>
      </c>
      <c r="L22">
        <v>0</v>
      </c>
      <c r="M22">
        <v>0</v>
      </c>
      <c r="N22">
        <v>0</v>
      </c>
      <c r="O22">
        <v>0</v>
      </c>
      <c r="P22">
        <v>0</v>
      </c>
      <c r="Q22">
        <v>292</v>
      </c>
      <c r="R22">
        <v>0</v>
      </c>
      <c r="S22">
        <v>0</v>
      </c>
      <c r="T22">
        <v>4313</v>
      </c>
      <c r="U22">
        <v>11517</v>
      </c>
    </row>
    <row r="23" spans="2:21" x14ac:dyDescent="0.2">
      <c r="B23" s="9">
        <v>2016</v>
      </c>
      <c r="C23">
        <v>0</v>
      </c>
      <c r="D23">
        <v>0</v>
      </c>
      <c r="E23">
        <v>0</v>
      </c>
      <c r="F23">
        <v>80</v>
      </c>
      <c r="G23">
        <v>0</v>
      </c>
      <c r="H23">
        <v>0</v>
      </c>
      <c r="I23">
        <v>0</v>
      </c>
      <c r="J23">
        <v>0</v>
      </c>
      <c r="K23">
        <v>212</v>
      </c>
      <c r="L23">
        <v>0</v>
      </c>
      <c r="M23">
        <v>0</v>
      </c>
      <c r="N23">
        <v>0</v>
      </c>
      <c r="O23">
        <v>0</v>
      </c>
      <c r="P23">
        <v>0</v>
      </c>
      <c r="Q23">
        <v>292</v>
      </c>
      <c r="R23">
        <v>0</v>
      </c>
      <c r="S23">
        <v>0</v>
      </c>
      <c r="T23">
        <v>4325</v>
      </c>
      <c r="U23">
        <v>12044</v>
      </c>
    </row>
    <row r="24" spans="2:21" x14ac:dyDescent="0.2">
      <c r="B24" s="9">
        <v>2017</v>
      </c>
      <c r="C24">
        <v>0</v>
      </c>
      <c r="D24">
        <v>0</v>
      </c>
      <c r="E24">
        <v>0</v>
      </c>
      <c r="F24">
        <v>80</v>
      </c>
      <c r="G24">
        <v>0</v>
      </c>
      <c r="H24">
        <v>0</v>
      </c>
      <c r="I24">
        <v>0</v>
      </c>
      <c r="J24">
        <v>0</v>
      </c>
      <c r="K24">
        <v>717</v>
      </c>
      <c r="L24">
        <v>0</v>
      </c>
      <c r="M24">
        <v>0</v>
      </c>
      <c r="N24">
        <v>0</v>
      </c>
      <c r="O24">
        <v>0</v>
      </c>
      <c r="P24">
        <v>0</v>
      </c>
      <c r="Q24">
        <v>797</v>
      </c>
      <c r="R24">
        <v>0</v>
      </c>
      <c r="S24">
        <v>0</v>
      </c>
      <c r="T24">
        <v>4830</v>
      </c>
      <c r="U24">
        <v>12989</v>
      </c>
    </row>
    <row r="25" spans="2:21" x14ac:dyDescent="0.2">
      <c r="B25" s="9">
        <v>2018</v>
      </c>
      <c r="C25">
        <v>0</v>
      </c>
      <c r="D25">
        <v>0</v>
      </c>
      <c r="E25">
        <v>0</v>
      </c>
      <c r="F25">
        <v>80</v>
      </c>
      <c r="G25">
        <v>0</v>
      </c>
      <c r="H25">
        <v>0</v>
      </c>
      <c r="I25">
        <v>0</v>
      </c>
      <c r="J25">
        <v>0</v>
      </c>
      <c r="K25">
        <v>717</v>
      </c>
      <c r="L25">
        <v>0</v>
      </c>
      <c r="M25">
        <v>0</v>
      </c>
      <c r="N25">
        <v>0</v>
      </c>
      <c r="O25">
        <v>0</v>
      </c>
      <c r="P25">
        <v>0</v>
      </c>
      <c r="Q25">
        <v>797</v>
      </c>
      <c r="R25">
        <v>0</v>
      </c>
      <c r="S25">
        <v>0</v>
      </c>
      <c r="T25">
        <v>4852</v>
      </c>
      <c r="U25">
        <v>13402</v>
      </c>
    </row>
    <row r="26" spans="2:21" x14ac:dyDescent="0.2">
      <c r="B26" s="9">
        <v>2019</v>
      </c>
      <c r="C26">
        <v>0</v>
      </c>
      <c r="D26">
        <v>0</v>
      </c>
      <c r="E26">
        <v>0</v>
      </c>
      <c r="F26">
        <v>80</v>
      </c>
      <c r="G26">
        <v>0</v>
      </c>
      <c r="H26">
        <v>0</v>
      </c>
      <c r="I26">
        <v>0</v>
      </c>
      <c r="J26">
        <v>0</v>
      </c>
      <c r="K26">
        <v>717</v>
      </c>
      <c r="L26">
        <v>0</v>
      </c>
      <c r="M26">
        <v>0</v>
      </c>
      <c r="N26">
        <v>0</v>
      </c>
      <c r="O26">
        <v>0</v>
      </c>
      <c r="P26">
        <v>0</v>
      </c>
      <c r="Q26">
        <v>797</v>
      </c>
      <c r="R26">
        <v>0</v>
      </c>
      <c r="S26">
        <v>0</v>
      </c>
      <c r="T26">
        <v>5113</v>
      </c>
      <c r="U26">
        <v>13972</v>
      </c>
    </row>
    <row r="28" spans="2:21" x14ac:dyDescent="0.2">
      <c r="B28" s="9" t="s">
        <v>213</v>
      </c>
    </row>
    <row r="29" spans="2:21" x14ac:dyDescent="0.2">
      <c r="C29" t="s">
        <v>194</v>
      </c>
      <c r="D29" t="s">
        <v>195</v>
      </c>
      <c r="E29" t="s">
        <v>196</v>
      </c>
      <c r="F29" t="s">
        <v>197</v>
      </c>
      <c r="G29" t="s">
        <v>198</v>
      </c>
      <c r="H29" t="s">
        <v>199</v>
      </c>
      <c r="I29" t="s">
        <v>200</v>
      </c>
      <c r="J29" t="s">
        <v>201</v>
      </c>
      <c r="K29" s="9" t="s">
        <v>202</v>
      </c>
      <c r="L29" s="73" t="s">
        <v>203</v>
      </c>
      <c r="M29" t="s">
        <v>204</v>
      </c>
      <c r="N29" t="s">
        <v>205</v>
      </c>
      <c r="O29" t="s">
        <v>206</v>
      </c>
      <c r="P29" t="s">
        <v>207</v>
      </c>
      <c r="Q29" s="9" t="s">
        <v>208</v>
      </c>
      <c r="R29" s="73" t="s">
        <v>209</v>
      </c>
      <c r="S29" s="73" t="s">
        <v>210</v>
      </c>
      <c r="T29" s="9" t="s">
        <v>211</v>
      </c>
      <c r="U29" s="9" t="s">
        <v>212</v>
      </c>
    </row>
    <row r="30" spans="2:21" x14ac:dyDescent="0.2">
      <c r="B30" s="9">
        <v>2000</v>
      </c>
      <c r="C30">
        <v>0</v>
      </c>
      <c r="D30">
        <v>73</v>
      </c>
      <c r="E30">
        <v>0</v>
      </c>
      <c r="F30">
        <v>2239</v>
      </c>
      <c r="G30">
        <v>0</v>
      </c>
      <c r="H30">
        <v>0</v>
      </c>
      <c r="I30">
        <v>0</v>
      </c>
      <c r="J30">
        <v>2349</v>
      </c>
      <c r="K30">
        <v>1738</v>
      </c>
      <c r="L30">
        <v>504</v>
      </c>
      <c r="M30">
        <v>0</v>
      </c>
      <c r="N30">
        <v>0</v>
      </c>
      <c r="O30">
        <v>0</v>
      </c>
      <c r="P30">
        <v>6175</v>
      </c>
      <c r="Q30">
        <v>13078</v>
      </c>
      <c r="R30">
        <v>0</v>
      </c>
      <c r="S30">
        <v>0</v>
      </c>
      <c r="T30">
        <v>20993</v>
      </c>
      <c r="U30">
        <v>57836</v>
      </c>
    </row>
    <row r="31" spans="2:21" x14ac:dyDescent="0.2">
      <c r="B31" s="9">
        <v>2001</v>
      </c>
      <c r="C31">
        <v>0</v>
      </c>
      <c r="D31">
        <v>73</v>
      </c>
      <c r="E31">
        <v>0</v>
      </c>
      <c r="F31">
        <v>2239</v>
      </c>
      <c r="G31">
        <v>0</v>
      </c>
      <c r="H31">
        <v>0</v>
      </c>
      <c r="I31">
        <v>0</v>
      </c>
      <c r="J31">
        <v>2349</v>
      </c>
      <c r="K31">
        <v>1937</v>
      </c>
      <c r="L31">
        <v>504</v>
      </c>
      <c r="M31">
        <v>0</v>
      </c>
      <c r="N31">
        <v>0</v>
      </c>
      <c r="O31">
        <v>0</v>
      </c>
      <c r="P31">
        <v>6175</v>
      </c>
      <c r="Q31">
        <v>13277</v>
      </c>
      <c r="R31">
        <v>0</v>
      </c>
      <c r="S31">
        <v>0</v>
      </c>
      <c r="T31">
        <v>22384</v>
      </c>
      <c r="U31">
        <v>63600</v>
      </c>
    </row>
    <row r="32" spans="2:21" x14ac:dyDescent="0.2">
      <c r="B32" s="9">
        <v>2002</v>
      </c>
      <c r="C32">
        <v>0</v>
      </c>
      <c r="D32">
        <v>73</v>
      </c>
      <c r="E32">
        <v>0</v>
      </c>
      <c r="F32">
        <v>2239</v>
      </c>
      <c r="G32">
        <v>0</v>
      </c>
      <c r="H32">
        <v>0</v>
      </c>
      <c r="I32">
        <v>0</v>
      </c>
      <c r="J32">
        <v>2349</v>
      </c>
      <c r="K32">
        <v>1965</v>
      </c>
      <c r="L32">
        <v>504</v>
      </c>
      <c r="M32">
        <v>0</v>
      </c>
      <c r="N32">
        <v>0</v>
      </c>
      <c r="O32">
        <v>0</v>
      </c>
      <c r="P32">
        <v>6175</v>
      </c>
      <c r="Q32">
        <v>13305</v>
      </c>
      <c r="R32">
        <v>0</v>
      </c>
      <c r="S32">
        <v>0</v>
      </c>
      <c r="T32">
        <v>23428</v>
      </c>
      <c r="U32">
        <v>71836</v>
      </c>
    </row>
    <row r="33" spans="2:21" x14ac:dyDescent="0.2">
      <c r="B33" s="9">
        <v>2003</v>
      </c>
      <c r="C33">
        <v>0</v>
      </c>
      <c r="D33">
        <v>73</v>
      </c>
      <c r="E33">
        <v>0</v>
      </c>
      <c r="F33">
        <v>3075</v>
      </c>
      <c r="G33">
        <v>0</v>
      </c>
      <c r="H33">
        <v>0</v>
      </c>
      <c r="I33">
        <v>0</v>
      </c>
      <c r="J33">
        <v>2707</v>
      </c>
      <c r="K33">
        <v>1965</v>
      </c>
      <c r="L33">
        <v>1305</v>
      </c>
      <c r="M33">
        <v>0</v>
      </c>
      <c r="N33">
        <v>165</v>
      </c>
      <c r="O33">
        <v>0</v>
      </c>
      <c r="P33">
        <v>8405</v>
      </c>
      <c r="Q33">
        <v>17695</v>
      </c>
      <c r="R33">
        <v>0</v>
      </c>
      <c r="S33">
        <v>0</v>
      </c>
      <c r="T33">
        <v>28931</v>
      </c>
      <c r="U33">
        <v>83958</v>
      </c>
    </row>
    <row r="34" spans="2:21" x14ac:dyDescent="0.2">
      <c r="B34" s="9">
        <v>2004</v>
      </c>
      <c r="C34">
        <v>0</v>
      </c>
      <c r="D34">
        <v>73</v>
      </c>
      <c r="E34">
        <v>0</v>
      </c>
      <c r="F34">
        <v>3615</v>
      </c>
      <c r="G34">
        <v>0</v>
      </c>
      <c r="H34">
        <v>0</v>
      </c>
      <c r="I34">
        <v>0</v>
      </c>
      <c r="J34">
        <v>3281</v>
      </c>
      <c r="K34">
        <v>2666</v>
      </c>
      <c r="L34">
        <v>1547</v>
      </c>
      <c r="M34">
        <v>0</v>
      </c>
      <c r="N34">
        <v>165</v>
      </c>
      <c r="O34">
        <v>0</v>
      </c>
      <c r="P34">
        <v>9743</v>
      </c>
      <c r="Q34">
        <v>21090</v>
      </c>
      <c r="R34">
        <v>0</v>
      </c>
      <c r="S34">
        <v>0</v>
      </c>
      <c r="T34">
        <v>34981</v>
      </c>
      <c r="U34">
        <v>95013</v>
      </c>
    </row>
    <row r="35" spans="2:21" x14ac:dyDescent="0.2">
      <c r="B35" s="9">
        <v>2005</v>
      </c>
      <c r="C35">
        <v>0</v>
      </c>
      <c r="D35">
        <v>73</v>
      </c>
      <c r="E35">
        <v>0</v>
      </c>
      <c r="F35">
        <v>4159</v>
      </c>
      <c r="G35">
        <v>0</v>
      </c>
      <c r="H35">
        <v>0</v>
      </c>
      <c r="I35">
        <v>0</v>
      </c>
      <c r="J35">
        <v>3641</v>
      </c>
      <c r="K35">
        <v>3024</v>
      </c>
      <c r="L35">
        <v>1049</v>
      </c>
      <c r="M35">
        <v>0</v>
      </c>
      <c r="N35">
        <v>165</v>
      </c>
      <c r="O35">
        <v>0</v>
      </c>
      <c r="P35">
        <v>9743</v>
      </c>
      <c r="Q35">
        <v>21854</v>
      </c>
      <c r="R35">
        <v>0</v>
      </c>
      <c r="S35">
        <v>0</v>
      </c>
      <c r="T35">
        <v>35214</v>
      </c>
      <c r="U35">
        <v>99202</v>
      </c>
    </row>
    <row r="36" spans="2:21" x14ac:dyDescent="0.2">
      <c r="B36" s="9">
        <v>2006</v>
      </c>
      <c r="C36">
        <v>0</v>
      </c>
      <c r="D36">
        <v>73</v>
      </c>
      <c r="E36">
        <v>0</v>
      </c>
      <c r="F36">
        <v>4159</v>
      </c>
      <c r="G36">
        <v>0</v>
      </c>
      <c r="H36">
        <v>0</v>
      </c>
      <c r="I36">
        <v>0</v>
      </c>
      <c r="J36">
        <v>3641</v>
      </c>
      <c r="K36">
        <v>3226</v>
      </c>
      <c r="L36">
        <v>1169</v>
      </c>
      <c r="M36">
        <v>0</v>
      </c>
      <c r="N36">
        <v>165</v>
      </c>
      <c r="O36">
        <v>0</v>
      </c>
      <c r="P36">
        <v>9743</v>
      </c>
      <c r="Q36">
        <v>22176</v>
      </c>
      <c r="R36">
        <v>0</v>
      </c>
      <c r="S36">
        <v>0</v>
      </c>
      <c r="T36">
        <v>34667</v>
      </c>
      <c r="U36">
        <v>104056</v>
      </c>
    </row>
    <row r="37" spans="2:21" x14ac:dyDescent="0.2">
      <c r="B37" s="9">
        <v>2007</v>
      </c>
      <c r="C37">
        <v>0</v>
      </c>
      <c r="D37">
        <v>73</v>
      </c>
      <c r="E37">
        <v>0</v>
      </c>
      <c r="F37">
        <v>4159</v>
      </c>
      <c r="G37">
        <v>0</v>
      </c>
      <c r="H37">
        <v>0</v>
      </c>
      <c r="I37">
        <v>0</v>
      </c>
      <c r="J37">
        <v>4103</v>
      </c>
      <c r="K37">
        <v>3858</v>
      </c>
      <c r="L37">
        <v>1503</v>
      </c>
      <c r="M37">
        <v>0</v>
      </c>
      <c r="N37">
        <v>165</v>
      </c>
      <c r="O37">
        <v>0</v>
      </c>
      <c r="P37">
        <v>10770</v>
      </c>
      <c r="Q37">
        <v>24631</v>
      </c>
      <c r="R37">
        <v>0</v>
      </c>
      <c r="S37">
        <v>0</v>
      </c>
      <c r="T37">
        <v>36840</v>
      </c>
      <c r="U37">
        <v>111544</v>
      </c>
    </row>
    <row r="38" spans="2:21" x14ac:dyDescent="0.2">
      <c r="B38" s="9">
        <v>2008</v>
      </c>
      <c r="C38">
        <v>0</v>
      </c>
      <c r="D38">
        <v>73</v>
      </c>
      <c r="E38">
        <v>0</v>
      </c>
      <c r="F38">
        <v>4159</v>
      </c>
      <c r="G38">
        <v>0</v>
      </c>
      <c r="H38">
        <v>0</v>
      </c>
      <c r="I38">
        <v>0</v>
      </c>
      <c r="J38">
        <v>4103</v>
      </c>
      <c r="K38">
        <v>4186</v>
      </c>
      <c r="L38">
        <v>1503</v>
      </c>
      <c r="M38">
        <v>0</v>
      </c>
      <c r="N38">
        <v>351</v>
      </c>
      <c r="O38">
        <v>0</v>
      </c>
      <c r="P38">
        <v>10770</v>
      </c>
      <c r="Q38">
        <v>25145</v>
      </c>
      <c r="R38">
        <v>0</v>
      </c>
      <c r="S38">
        <v>0</v>
      </c>
      <c r="T38">
        <v>38464</v>
      </c>
      <c r="U38">
        <v>117715</v>
      </c>
    </row>
    <row r="39" spans="2:21" x14ac:dyDescent="0.2">
      <c r="B39" s="9">
        <v>2009</v>
      </c>
      <c r="C39">
        <v>0</v>
      </c>
      <c r="D39">
        <v>73</v>
      </c>
      <c r="E39">
        <v>0</v>
      </c>
      <c r="F39">
        <v>4564</v>
      </c>
      <c r="G39">
        <v>0</v>
      </c>
      <c r="H39">
        <v>0</v>
      </c>
      <c r="I39">
        <v>0</v>
      </c>
      <c r="J39">
        <v>4103</v>
      </c>
      <c r="K39">
        <v>4308</v>
      </c>
      <c r="L39">
        <v>1503</v>
      </c>
      <c r="M39">
        <v>0</v>
      </c>
      <c r="N39">
        <v>351</v>
      </c>
      <c r="O39">
        <v>0</v>
      </c>
      <c r="P39">
        <v>11175</v>
      </c>
      <c r="Q39">
        <v>26077</v>
      </c>
      <c r="R39">
        <v>0</v>
      </c>
      <c r="S39">
        <v>0</v>
      </c>
      <c r="T39">
        <v>39521</v>
      </c>
      <c r="U39">
        <v>119637</v>
      </c>
    </row>
    <row r="40" spans="2:21" x14ac:dyDescent="0.2">
      <c r="B40" s="9">
        <v>2010</v>
      </c>
      <c r="C40">
        <v>0</v>
      </c>
      <c r="D40">
        <v>73</v>
      </c>
      <c r="E40">
        <v>0</v>
      </c>
      <c r="F40">
        <v>4239</v>
      </c>
      <c r="G40">
        <v>0</v>
      </c>
      <c r="H40">
        <v>0</v>
      </c>
      <c r="I40">
        <v>0</v>
      </c>
      <c r="J40">
        <v>4103</v>
      </c>
      <c r="K40">
        <v>4308</v>
      </c>
      <c r="L40">
        <v>1503</v>
      </c>
      <c r="M40">
        <v>0</v>
      </c>
      <c r="N40">
        <v>351</v>
      </c>
      <c r="O40">
        <v>0</v>
      </c>
      <c r="P40">
        <v>11175</v>
      </c>
      <c r="Q40">
        <v>25752</v>
      </c>
      <c r="R40">
        <v>0</v>
      </c>
      <c r="S40">
        <v>0</v>
      </c>
      <c r="T40">
        <v>39012</v>
      </c>
      <c r="U40">
        <v>120421</v>
      </c>
    </row>
    <row r="41" spans="2:21" x14ac:dyDescent="0.2">
      <c r="B41" s="9">
        <v>2011</v>
      </c>
      <c r="C41">
        <v>82</v>
      </c>
      <c r="D41">
        <v>73</v>
      </c>
      <c r="E41">
        <v>0</v>
      </c>
      <c r="F41">
        <v>4239</v>
      </c>
      <c r="G41">
        <v>0</v>
      </c>
      <c r="H41">
        <v>0</v>
      </c>
      <c r="I41">
        <v>0</v>
      </c>
      <c r="J41">
        <v>4103</v>
      </c>
      <c r="K41">
        <v>4478</v>
      </c>
      <c r="L41">
        <v>1503</v>
      </c>
      <c r="M41">
        <v>0</v>
      </c>
      <c r="N41">
        <v>351</v>
      </c>
      <c r="O41">
        <v>0</v>
      </c>
      <c r="P41">
        <v>11655</v>
      </c>
      <c r="Q41">
        <v>26484</v>
      </c>
      <c r="R41">
        <v>0</v>
      </c>
      <c r="S41">
        <v>0</v>
      </c>
      <c r="T41">
        <v>40107</v>
      </c>
      <c r="U41">
        <v>124212</v>
      </c>
    </row>
    <row r="42" spans="2:21" x14ac:dyDescent="0.2">
      <c r="B42" s="9">
        <v>2012</v>
      </c>
      <c r="C42">
        <v>82</v>
      </c>
      <c r="D42">
        <v>73</v>
      </c>
      <c r="E42">
        <v>0</v>
      </c>
      <c r="F42">
        <v>4940</v>
      </c>
      <c r="G42">
        <v>0</v>
      </c>
      <c r="H42">
        <v>0</v>
      </c>
      <c r="I42">
        <v>0</v>
      </c>
      <c r="J42">
        <v>5199</v>
      </c>
      <c r="K42">
        <v>4443</v>
      </c>
      <c r="L42">
        <v>1715</v>
      </c>
      <c r="M42">
        <v>0</v>
      </c>
      <c r="N42">
        <v>351</v>
      </c>
      <c r="O42">
        <v>0</v>
      </c>
      <c r="P42">
        <v>11775</v>
      </c>
      <c r="Q42">
        <v>28578</v>
      </c>
      <c r="R42">
        <v>0</v>
      </c>
      <c r="S42">
        <v>0</v>
      </c>
      <c r="T42">
        <v>42728</v>
      </c>
      <c r="U42">
        <v>129274</v>
      </c>
    </row>
    <row r="43" spans="2:21" x14ac:dyDescent="0.2">
      <c r="B43" s="9">
        <v>2013</v>
      </c>
      <c r="C43">
        <v>82</v>
      </c>
      <c r="D43">
        <v>73</v>
      </c>
      <c r="E43">
        <v>22</v>
      </c>
      <c r="F43">
        <v>4996</v>
      </c>
      <c r="G43">
        <v>0</v>
      </c>
      <c r="H43">
        <v>0</v>
      </c>
      <c r="I43">
        <v>0</v>
      </c>
      <c r="J43">
        <v>5199</v>
      </c>
      <c r="K43">
        <v>4132</v>
      </c>
      <c r="L43">
        <v>1715</v>
      </c>
      <c r="M43">
        <v>0</v>
      </c>
      <c r="N43">
        <v>351</v>
      </c>
      <c r="O43">
        <v>0</v>
      </c>
      <c r="P43">
        <v>12558</v>
      </c>
      <c r="Q43">
        <v>29128</v>
      </c>
      <c r="R43">
        <v>0</v>
      </c>
      <c r="S43">
        <v>0</v>
      </c>
      <c r="T43">
        <v>43745</v>
      </c>
      <c r="U43">
        <v>131543</v>
      </c>
    </row>
    <row r="44" spans="2:21" x14ac:dyDescent="0.2">
      <c r="B44" s="9">
        <v>2014</v>
      </c>
      <c r="C44">
        <v>82</v>
      </c>
      <c r="D44">
        <v>0</v>
      </c>
      <c r="E44">
        <v>0</v>
      </c>
      <c r="F44">
        <v>4985</v>
      </c>
      <c r="G44">
        <v>0</v>
      </c>
      <c r="H44">
        <v>0</v>
      </c>
      <c r="I44">
        <v>0</v>
      </c>
      <c r="J44">
        <v>5275</v>
      </c>
      <c r="K44">
        <v>4089</v>
      </c>
      <c r="L44">
        <v>1459</v>
      </c>
      <c r="M44">
        <v>0</v>
      </c>
      <c r="N44">
        <v>351</v>
      </c>
      <c r="O44">
        <v>0</v>
      </c>
      <c r="P44">
        <v>13024</v>
      </c>
      <c r="Q44">
        <v>29265</v>
      </c>
      <c r="R44">
        <v>0</v>
      </c>
      <c r="S44">
        <v>0</v>
      </c>
      <c r="T44">
        <v>43754</v>
      </c>
      <c r="U44">
        <v>128701</v>
      </c>
    </row>
    <row r="45" spans="2:21" x14ac:dyDescent="0.2">
      <c r="B45" s="9">
        <v>2015</v>
      </c>
      <c r="C45">
        <v>82</v>
      </c>
      <c r="D45">
        <v>0</v>
      </c>
      <c r="E45">
        <v>0</v>
      </c>
      <c r="F45">
        <v>4985</v>
      </c>
      <c r="G45">
        <v>0</v>
      </c>
      <c r="H45">
        <v>0</v>
      </c>
      <c r="I45">
        <v>0</v>
      </c>
      <c r="J45">
        <v>5275</v>
      </c>
      <c r="K45">
        <v>4409</v>
      </c>
      <c r="L45">
        <v>1339</v>
      </c>
      <c r="M45">
        <v>0</v>
      </c>
      <c r="N45">
        <v>351</v>
      </c>
      <c r="O45">
        <v>0</v>
      </c>
      <c r="P45">
        <v>13860</v>
      </c>
      <c r="Q45">
        <v>30301</v>
      </c>
      <c r="R45">
        <v>0</v>
      </c>
      <c r="S45">
        <v>0</v>
      </c>
      <c r="T45">
        <v>45171</v>
      </c>
      <c r="U45">
        <v>131659</v>
      </c>
    </row>
    <row r="46" spans="2:21" x14ac:dyDescent="0.2">
      <c r="B46" s="9">
        <v>2016</v>
      </c>
      <c r="C46">
        <v>82</v>
      </c>
      <c r="D46">
        <v>0</v>
      </c>
      <c r="E46">
        <v>0</v>
      </c>
      <c r="F46">
        <v>5787</v>
      </c>
      <c r="G46">
        <v>0</v>
      </c>
      <c r="H46">
        <v>0</v>
      </c>
      <c r="I46">
        <v>0</v>
      </c>
      <c r="J46">
        <v>5348</v>
      </c>
      <c r="K46">
        <v>4531</v>
      </c>
      <c r="L46">
        <v>1356</v>
      </c>
      <c r="M46">
        <v>0</v>
      </c>
      <c r="N46">
        <v>351</v>
      </c>
      <c r="O46">
        <v>0</v>
      </c>
      <c r="P46">
        <v>14609</v>
      </c>
      <c r="Q46">
        <v>32064</v>
      </c>
      <c r="R46">
        <v>0</v>
      </c>
      <c r="S46">
        <v>0</v>
      </c>
      <c r="T46">
        <v>47196</v>
      </c>
      <c r="U46">
        <v>133699</v>
      </c>
    </row>
    <row r="47" spans="2:21" x14ac:dyDescent="0.2">
      <c r="B47" s="9">
        <v>2017</v>
      </c>
      <c r="C47">
        <v>82</v>
      </c>
      <c r="D47">
        <v>0</v>
      </c>
      <c r="E47">
        <v>0</v>
      </c>
      <c r="F47">
        <v>5787</v>
      </c>
      <c r="G47">
        <v>0</v>
      </c>
      <c r="H47">
        <v>0</v>
      </c>
      <c r="I47">
        <v>0</v>
      </c>
      <c r="J47">
        <v>5348</v>
      </c>
      <c r="K47">
        <v>4559</v>
      </c>
      <c r="L47">
        <v>1356</v>
      </c>
      <c r="M47">
        <v>0</v>
      </c>
      <c r="N47">
        <v>351</v>
      </c>
      <c r="O47">
        <v>0</v>
      </c>
      <c r="P47">
        <v>15063</v>
      </c>
      <c r="Q47">
        <v>32546</v>
      </c>
      <c r="R47">
        <v>0</v>
      </c>
      <c r="S47">
        <v>0</v>
      </c>
      <c r="T47">
        <v>47857</v>
      </c>
      <c r="U47">
        <v>135745</v>
      </c>
    </row>
    <row r="48" spans="2:21" x14ac:dyDescent="0.2">
      <c r="B48" s="9">
        <v>2018</v>
      </c>
      <c r="C48">
        <v>82</v>
      </c>
      <c r="D48">
        <v>0</v>
      </c>
      <c r="E48">
        <v>0</v>
      </c>
      <c r="F48">
        <v>6176</v>
      </c>
      <c r="G48">
        <v>0</v>
      </c>
      <c r="H48">
        <v>0</v>
      </c>
      <c r="I48">
        <v>0</v>
      </c>
      <c r="J48">
        <v>5348</v>
      </c>
      <c r="K48">
        <v>4874</v>
      </c>
      <c r="L48">
        <v>1395</v>
      </c>
      <c r="M48">
        <v>0</v>
      </c>
      <c r="N48">
        <v>351</v>
      </c>
      <c r="O48">
        <v>0</v>
      </c>
      <c r="P48">
        <v>15284</v>
      </c>
      <c r="Q48">
        <v>33510</v>
      </c>
      <c r="R48">
        <v>0</v>
      </c>
      <c r="S48">
        <v>0</v>
      </c>
      <c r="T48">
        <v>47887</v>
      </c>
      <c r="U48">
        <v>138166</v>
      </c>
    </row>
    <row r="49" spans="2:21" x14ac:dyDescent="0.2">
      <c r="B49" s="9">
        <v>2019</v>
      </c>
      <c r="C49">
        <v>82</v>
      </c>
      <c r="D49">
        <v>0</v>
      </c>
      <c r="E49">
        <v>0</v>
      </c>
      <c r="F49">
        <v>6176</v>
      </c>
      <c r="G49">
        <v>0</v>
      </c>
      <c r="H49">
        <v>0</v>
      </c>
      <c r="I49">
        <v>0</v>
      </c>
      <c r="J49">
        <v>5414</v>
      </c>
      <c r="K49">
        <v>5040</v>
      </c>
      <c r="L49">
        <v>1395</v>
      </c>
      <c r="M49">
        <v>0</v>
      </c>
      <c r="N49">
        <v>383</v>
      </c>
      <c r="O49">
        <v>0</v>
      </c>
      <c r="P49">
        <v>16875</v>
      </c>
      <c r="Q49">
        <v>35365</v>
      </c>
      <c r="R49">
        <v>0</v>
      </c>
      <c r="S49">
        <v>0</v>
      </c>
      <c r="T49">
        <v>50011</v>
      </c>
      <c r="U49">
        <v>141608</v>
      </c>
    </row>
    <row r="51" spans="2:21" x14ac:dyDescent="0.2">
      <c r="B51" s="9" t="s">
        <v>214</v>
      </c>
    </row>
    <row r="52" spans="2:21" x14ac:dyDescent="0.2">
      <c r="C52" t="s">
        <v>194</v>
      </c>
      <c r="D52" t="s">
        <v>195</v>
      </c>
      <c r="E52" t="s">
        <v>196</v>
      </c>
      <c r="F52" t="s">
        <v>197</v>
      </c>
      <c r="G52" t="s">
        <v>198</v>
      </c>
      <c r="H52" t="s">
        <v>199</v>
      </c>
      <c r="I52" t="s">
        <v>200</v>
      </c>
      <c r="J52" t="s">
        <v>201</v>
      </c>
      <c r="K52" s="9" t="s">
        <v>202</v>
      </c>
      <c r="L52" s="73" t="s">
        <v>203</v>
      </c>
      <c r="M52" t="s">
        <v>204</v>
      </c>
      <c r="N52" t="s">
        <v>205</v>
      </c>
      <c r="O52" t="s">
        <v>206</v>
      </c>
      <c r="P52" t="s">
        <v>207</v>
      </c>
      <c r="Q52" s="9" t="s">
        <v>208</v>
      </c>
      <c r="R52" s="73" t="s">
        <v>209</v>
      </c>
      <c r="S52" s="73" t="s">
        <v>210</v>
      </c>
      <c r="T52" s="9" t="s">
        <v>211</v>
      </c>
      <c r="U52" s="9" t="s">
        <v>212</v>
      </c>
    </row>
    <row r="53" spans="2:21" x14ac:dyDescent="0.2">
      <c r="B53" s="9">
        <v>2000</v>
      </c>
      <c r="C53">
        <v>0</v>
      </c>
      <c r="D53">
        <v>69</v>
      </c>
      <c r="E53">
        <v>0</v>
      </c>
      <c r="F53">
        <v>3651</v>
      </c>
      <c r="G53">
        <v>0</v>
      </c>
      <c r="H53">
        <v>0</v>
      </c>
      <c r="I53">
        <v>0</v>
      </c>
      <c r="J53">
        <v>2830</v>
      </c>
      <c r="K53">
        <v>528</v>
      </c>
      <c r="L53">
        <v>34</v>
      </c>
      <c r="M53">
        <v>0</v>
      </c>
      <c r="N53">
        <v>589</v>
      </c>
      <c r="O53">
        <v>0</v>
      </c>
      <c r="P53">
        <v>8171</v>
      </c>
      <c r="Q53">
        <v>15872</v>
      </c>
      <c r="R53">
        <v>0</v>
      </c>
      <c r="S53">
        <v>71</v>
      </c>
      <c r="T53">
        <v>21787</v>
      </c>
      <c r="U53">
        <v>47325</v>
      </c>
    </row>
    <row r="54" spans="2:21" x14ac:dyDescent="0.2">
      <c r="B54" s="9">
        <v>2001</v>
      </c>
      <c r="C54">
        <v>0</v>
      </c>
      <c r="D54">
        <v>0</v>
      </c>
      <c r="E54">
        <v>0</v>
      </c>
      <c r="F54">
        <v>3651</v>
      </c>
      <c r="G54">
        <v>0</v>
      </c>
      <c r="H54">
        <v>0</v>
      </c>
      <c r="I54">
        <v>0</v>
      </c>
      <c r="J54">
        <v>2830</v>
      </c>
      <c r="K54">
        <v>540</v>
      </c>
      <c r="L54">
        <v>34</v>
      </c>
      <c r="M54">
        <v>0</v>
      </c>
      <c r="N54">
        <v>589</v>
      </c>
      <c r="O54">
        <v>0</v>
      </c>
      <c r="P54">
        <v>8171</v>
      </c>
      <c r="Q54">
        <v>15815</v>
      </c>
      <c r="R54">
        <v>0</v>
      </c>
      <c r="S54">
        <v>71</v>
      </c>
      <c r="T54">
        <v>21891</v>
      </c>
      <c r="U54">
        <v>47742</v>
      </c>
    </row>
    <row r="55" spans="2:21" x14ac:dyDescent="0.2">
      <c r="B55" s="9">
        <v>2002</v>
      </c>
      <c r="C55">
        <v>0</v>
      </c>
      <c r="D55">
        <v>0</v>
      </c>
      <c r="E55">
        <v>0</v>
      </c>
      <c r="F55">
        <v>4844</v>
      </c>
      <c r="G55">
        <v>0</v>
      </c>
      <c r="H55">
        <v>0</v>
      </c>
      <c r="I55">
        <v>0</v>
      </c>
      <c r="J55">
        <v>2830</v>
      </c>
      <c r="K55">
        <v>633</v>
      </c>
      <c r="L55">
        <v>34</v>
      </c>
      <c r="M55">
        <v>0</v>
      </c>
      <c r="N55">
        <v>589</v>
      </c>
      <c r="O55">
        <v>0</v>
      </c>
      <c r="P55">
        <v>8064</v>
      </c>
      <c r="Q55">
        <v>16994</v>
      </c>
      <c r="R55">
        <v>0</v>
      </c>
      <c r="S55">
        <v>119</v>
      </c>
      <c r="T55">
        <v>23505</v>
      </c>
      <c r="U55">
        <v>49597</v>
      </c>
    </row>
    <row r="56" spans="2:21" x14ac:dyDescent="0.2">
      <c r="B56" s="9">
        <v>2003</v>
      </c>
      <c r="C56">
        <v>0</v>
      </c>
      <c r="D56">
        <v>0</v>
      </c>
      <c r="E56">
        <v>0</v>
      </c>
      <c r="F56">
        <v>4139</v>
      </c>
      <c r="G56">
        <v>0</v>
      </c>
      <c r="H56">
        <v>0</v>
      </c>
      <c r="I56">
        <v>0</v>
      </c>
      <c r="J56">
        <v>2530</v>
      </c>
      <c r="K56">
        <v>654</v>
      </c>
      <c r="L56">
        <v>34</v>
      </c>
      <c r="M56">
        <v>0</v>
      </c>
      <c r="N56">
        <v>424</v>
      </c>
      <c r="O56">
        <v>0</v>
      </c>
      <c r="P56">
        <v>6348</v>
      </c>
      <c r="Q56">
        <v>14129</v>
      </c>
      <c r="R56">
        <v>0</v>
      </c>
      <c r="S56">
        <v>119</v>
      </c>
      <c r="T56">
        <v>20715</v>
      </c>
      <c r="U56">
        <v>47920</v>
      </c>
    </row>
    <row r="57" spans="2:21" x14ac:dyDescent="0.2">
      <c r="B57" s="9">
        <v>2004</v>
      </c>
      <c r="C57">
        <v>0</v>
      </c>
      <c r="D57">
        <v>0</v>
      </c>
      <c r="E57">
        <v>0</v>
      </c>
      <c r="F57">
        <v>4139</v>
      </c>
      <c r="G57">
        <v>0</v>
      </c>
      <c r="H57">
        <v>0</v>
      </c>
      <c r="I57">
        <v>0</v>
      </c>
      <c r="J57">
        <v>2530</v>
      </c>
      <c r="K57">
        <v>983</v>
      </c>
      <c r="L57">
        <v>290</v>
      </c>
      <c r="M57">
        <v>0</v>
      </c>
      <c r="N57">
        <v>424</v>
      </c>
      <c r="O57">
        <v>0</v>
      </c>
      <c r="P57">
        <v>7389</v>
      </c>
      <c r="Q57">
        <v>15755</v>
      </c>
      <c r="R57">
        <v>0</v>
      </c>
      <c r="S57">
        <v>64</v>
      </c>
      <c r="T57">
        <v>22819</v>
      </c>
      <c r="U57">
        <v>51233</v>
      </c>
    </row>
    <row r="58" spans="2:21" x14ac:dyDescent="0.2">
      <c r="B58" s="9">
        <v>2005</v>
      </c>
      <c r="C58">
        <v>0</v>
      </c>
      <c r="D58">
        <v>0</v>
      </c>
      <c r="E58">
        <v>0</v>
      </c>
      <c r="F58">
        <v>4139</v>
      </c>
      <c r="G58">
        <v>0</v>
      </c>
      <c r="H58">
        <v>0</v>
      </c>
      <c r="I58">
        <v>0</v>
      </c>
      <c r="J58">
        <v>2530</v>
      </c>
      <c r="K58">
        <v>1082</v>
      </c>
      <c r="L58">
        <v>290</v>
      </c>
      <c r="M58">
        <v>0</v>
      </c>
      <c r="N58">
        <v>424</v>
      </c>
      <c r="O58">
        <v>0</v>
      </c>
      <c r="P58">
        <v>7389</v>
      </c>
      <c r="Q58">
        <v>15854</v>
      </c>
      <c r="R58">
        <v>0</v>
      </c>
      <c r="S58">
        <v>64</v>
      </c>
      <c r="T58">
        <v>22494</v>
      </c>
      <c r="U58">
        <v>51324</v>
      </c>
    </row>
    <row r="59" spans="2:21" x14ac:dyDescent="0.2">
      <c r="B59" s="9">
        <v>2006</v>
      </c>
      <c r="C59">
        <v>0</v>
      </c>
      <c r="D59">
        <v>0</v>
      </c>
      <c r="E59">
        <v>0</v>
      </c>
      <c r="F59">
        <v>4139</v>
      </c>
      <c r="G59">
        <v>0</v>
      </c>
      <c r="H59">
        <v>0</v>
      </c>
      <c r="I59">
        <v>0</v>
      </c>
      <c r="J59">
        <v>2530</v>
      </c>
      <c r="K59">
        <v>1054</v>
      </c>
      <c r="L59">
        <v>290</v>
      </c>
      <c r="M59">
        <v>0</v>
      </c>
      <c r="N59">
        <v>424</v>
      </c>
      <c r="O59">
        <v>0</v>
      </c>
      <c r="P59">
        <v>7389</v>
      </c>
      <c r="Q59">
        <v>15826</v>
      </c>
      <c r="R59">
        <v>0</v>
      </c>
      <c r="S59">
        <v>64</v>
      </c>
      <c r="T59">
        <v>22490</v>
      </c>
      <c r="U59">
        <v>50910</v>
      </c>
    </row>
    <row r="60" spans="2:21" x14ac:dyDescent="0.2">
      <c r="B60" s="9">
        <v>2007</v>
      </c>
      <c r="C60">
        <v>82</v>
      </c>
      <c r="D60">
        <v>0</v>
      </c>
      <c r="E60">
        <v>0</v>
      </c>
      <c r="F60">
        <v>4139</v>
      </c>
      <c r="G60">
        <v>0</v>
      </c>
      <c r="H60">
        <v>0</v>
      </c>
      <c r="I60">
        <v>24</v>
      </c>
      <c r="J60">
        <v>2311</v>
      </c>
      <c r="K60">
        <v>1075</v>
      </c>
      <c r="L60">
        <v>0</v>
      </c>
      <c r="M60">
        <v>0</v>
      </c>
      <c r="N60">
        <v>424</v>
      </c>
      <c r="O60">
        <v>0</v>
      </c>
      <c r="P60">
        <v>5615</v>
      </c>
      <c r="Q60">
        <v>13670</v>
      </c>
      <c r="R60">
        <v>0</v>
      </c>
      <c r="S60">
        <v>64</v>
      </c>
      <c r="T60">
        <v>21251</v>
      </c>
      <c r="U60">
        <v>49047</v>
      </c>
    </row>
    <row r="61" spans="2:21" x14ac:dyDescent="0.2">
      <c r="B61" s="9">
        <v>2008</v>
      </c>
      <c r="C61">
        <v>82</v>
      </c>
      <c r="D61">
        <v>0</v>
      </c>
      <c r="E61">
        <v>0</v>
      </c>
      <c r="F61">
        <v>4213</v>
      </c>
      <c r="G61">
        <v>0</v>
      </c>
      <c r="H61">
        <v>0</v>
      </c>
      <c r="I61">
        <v>24</v>
      </c>
      <c r="J61">
        <v>2311</v>
      </c>
      <c r="K61">
        <v>1319</v>
      </c>
      <c r="L61">
        <v>0</v>
      </c>
      <c r="M61">
        <v>0</v>
      </c>
      <c r="N61">
        <v>424</v>
      </c>
      <c r="O61">
        <v>0</v>
      </c>
      <c r="P61">
        <v>5615</v>
      </c>
      <c r="Q61">
        <v>13988</v>
      </c>
      <c r="R61">
        <v>0</v>
      </c>
      <c r="S61">
        <v>97</v>
      </c>
      <c r="T61">
        <v>21505</v>
      </c>
      <c r="U61">
        <v>49864</v>
      </c>
    </row>
    <row r="62" spans="2:21" x14ac:dyDescent="0.2">
      <c r="B62" s="9">
        <v>2009</v>
      </c>
      <c r="C62">
        <v>82</v>
      </c>
      <c r="D62">
        <v>43</v>
      </c>
      <c r="E62">
        <v>0</v>
      </c>
      <c r="F62">
        <v>4077</v>
      </c>
      <c r="G62">
        <v>0</v>
      </c>
      <c r="H62">
        <v>0</v>
      </c>
      <c r="I62">
        <v>24</v>
      </c>
      <c r="J62">
        <v>2311</v>
      </c>
      <c r="K62">
        <v>1603</v>
      </c>
      <c r="L62">
        <v>0</v>
      </c>
      <c r="M62">
        <v>0</v>
      </c>
      <c r="N62">
        <v>424</v>
      </c>
      <c r="O62">
        <v>0</v>
      </c>
      <c r="P62">
        <v>5615</v>
      </c>
      <c r="Q62">
        <v>14179</v>
      </c>
      <c r="R62">
        <v>0</v>
      </c>
      <c r="S62">
        <v>97</v>
      </c>
      <c r="T62">
        <v>21880</v>
      </c>
      <c r="U62">
        <v>50647</v>
      </c>
    </row>
    <row r="63" spans="2:21" x14ac:dyDescent="0.2">
      <c r="B63" s="9">
        <v>2010</v>
      </c>
      <c r="C63">
        <v>82</v>
      </c>
      <c r="D63">
        <v>43</v>
      </c>
      <c r="E63">
        <v>0</v>
      </c>
      <c r="F63">
        <v>4077</v>
      </c>
      <c r="G63">
        <v>0</v>
      </c>
      <c r="H63">
        <v>0</v>
      </c>
      <c r="I63">
        <v>24</v>
      </c>
      <c r="J63">
        <v>2311</v>
      </c>
      <c r="K63">
        <v>1612</v>
      </c>
      <c r="L63">
        <v>0</v>
      </c>
      <c r="M63">
        <v>0</v>
      </c>
      <c r="N63">
        <v>424</v>
      </c>
      <c r="O63">
        <v>0</v>
      </c>
      <c r="P63">
        <v>5615</v>
      </c>
      <c r="Q63">
        <v>14188</v>
      </c>
      <c r="R63">
        <v>0</v>
      </c>
      <c r="S63">
        <v>97</v>
      </c>
      <c r="T63">
        <v>22058</v>
      </c>
      <c r="U63">
        <v>51853</v>
      </c>
    </row>
    <row r="64" spans="2:21" x14ac:dyDescent="0.2">
      <c r="B64" s="9">
        <v>2011</v>
      </c>
      <c r="C64">
        <v>0</v>
      </c>
      <c r="D64">
        <v>43</v>
      </c>
      <c r="E64">
        <v>0</v>
      </c>
      <c r="F64">
        <v>4077</v>
      </c>
      <c r="G64">
        <v>0</v>
      </c>
      <c r="H64">
        <v>0</v>
      </c>
      <c r="I64">
        <v>24</v>
      </c>
      <c r="J64">
        <v>2311</v>
      </c>
      <c r="K64">
        <v>1758</v>
      </c>
      <c r="L64">
        <v>0</v>
      </c>
      <c r="M64">
        <v>34</v>
      </c>
      <c r="N64">
        <v>424</v>
      </c>
      <c r="O64">
        <v>0</v>
      </c>
      <c r="P64">
        <v>5135</v>
      </c>
      <c r="Q64">
        <v>13806</v>
      </c>
      <c r="R64">
        <v>0</v>
      </c>
      <c r="S64">
        <v>97</v>
      </c>
      <c r="T64">
        <v>21840</v>
      </c>
      <c r="U64">
        <v>51024</v>
      </c>
    </row>
    <row r="65" spans="2:21" x14ac:dyDescent="0.2">
      <c r="B65" s="9">
        <v>2012</v>
      </c>
      <c r="C65">
        <v>0</v>
      </c>
      <c r="D65">
        <v>0</v>
      </c>
      <c r="E65">
        <v>0</v>
      </c>
      <c r="F65">
        <v>4077</v>
      </c>
      <c r="G65">
        <v>0</v>
      </c>
      <c r="H65">
        <v>0</v>
      </c>
      <c r="I65">
        <v>24</v>
      </c>
      <c r="J65">
        <v>1573</v>
      </c>
      <c r="K65">
        <v>2020</v>
      </c>
      <c r="L65">
        <v>100</v>
      </c>
      <c r="M65">
        <v>34</v>
      </c>
      <c r="N65">
        <v>424</v>
      </c>
      <c r="O65">
        <v>0</v>
      </c>
      <c r="P65">
        <v>5021</v>
      </c>
      <c r="Q65">
        <v>13273</v>
      </c>
      <c r="R65">
        <v>0</v>
      </c>
      <c r="S65">
        <v>97</v>
      </c>
      <c r="T65">
        <v>21210</v>
      </c>
      <c r="U65">
        <v>49344</v>
      </c>
    </row>
    <row r="66" spans="2:21" x14ac:dyDescent="0.2">
      <c r="B66" s="9">
        <v>2013</v>
      </c>
      <c r="C66">
        <v>0</v>
      </c>
      <c r="D66">
        <v>0</v>
      </c>
      <c r="E66">
        <v>0</v>
      </c>
      <c r="F66">
        <v>4027</v>
      </c>
      <c r="G66">
        <v>0</v>
      </c>
      <c r="H66">
        <v>0</v>
      </c>
      <c r="I66">
        <v>24</v>
      </c>
      <c r="J66">
        <v>1573</v>
      </c>
      <c r="K66">
        <v>2020</v>
      </c>
      <c r="L66">
        <v>0</v>
      </c>
      <c r="M66">
        <v>34</v>
      </c>
      <c r="N66">
        <v>424</v>
      </c>
      <c r="O66">
        <v>0</v>
      </c>
      <c r="P66">
        <v>4238</v>
      </c>
      <c r="Q66">
        <v>12340</v>
      </c>
      <c r="R66">
        <v>0</v>
      </c>
      <c r="S66">
        <v>97</v>
      </c>
      <c r="T66">
        <v>19650</v>
      </c>
      <c r="U66">
        <v>47067</v>
      </c>
    </row>
    <row r="67" spans="2:21" x14ac:dyDescent="0.2">
      <c r="B67" s="9">
        <v>2014</v>
      </c>
      <c r="C67">
        <v>0</v>
      </c>
      <c r="D67">
        <v>0</v>
      </c>
      <c r="E67">
        <v>0</v>
      </c>
      <c r="F67">
        <v>4071</v>
      </c>
      <c r="G67">
        <v>0</v>
      </c>
      <c r="H67">
        <v>0</v>
      </c>
      <c r="I67">
        <v>0</v>
      </c>
      <c r="J67">
        <v>1573</v>
      </c>
      <c r="K67">
        <v>2052</v>
      </c>
      <c r="L67">
        <v>0</v>
      </c>
      <c r="M67">
        <v>0</v>
      </c>
      <c r="N67">
        <v>147</v>
      </c>
      <c r="O67">
        <v>0</v>
      </c>
      <c r="P67">
        <v>3820</v>
      </c>
      <c r="Q67">
        <v>11663</v>
      </c>
      <c r="R67">
        <v>0</v>
      </c>
      <c r="S67">
        <v>33</v>
      </c>
      <c r="T67">
        <v>17536</v>
      </c>
      <c r="U67">
        <v>39221</v>
      </c>
    </row>
    <row r="68" spans="2:21" x14ac:dyDescent="0.2">
      <c r="B68" s="9">
        <v>2015</v>
      </c>
      <c r="C68">
        <v>0</v>
      </c>
      <c r="D68">
        <v>0</v>
      </c>
      <c r="E68">
        <v>0</v>
      </c>
      <c r="F68">
        <v>4071</v>
      </c>
      <c r="G68">
        <v>0</v>
      </c>
      <c r="H68">
        <v>0</v>
      </c>
      <c r="I68">
        <v>0</v>
      </c>
      <c r="J68">
        <v>1573</v>
      </c>
      <c r="K68">
        <v>2176</v>
      </c>
      <c r="L68">
        <v>0</v>
      </c>
      <c r="M68">
        <v>0</v>
      </c>
      <c r="N68">
        <v>147</v>
      </c>
      <c r="O68">
        <v>0</v>
      </c>
      <c r="P68">
        <v>3876</v>
      </c>
      <c r="Q68">
        <v>11843</v>
      </c>
      <c r="R68">
        <v>0</v>
      </c>
      <c r="S68">
        <v>33</v>
      </c>
      <c r="T68">
        <v>17615</v>
      </c>
      <c r="U68">
        <v>39386</v>
      </c>
    </row>
    <row r="69" spans="2:21" x14ac:dyDescent="0.2">
      <c r="B69" s="9">
        <v>2016</v>
      </c>
      <c r="C69">
        <v>0</v>
      </c>
      <c r="D69">
        <v>69</v>
      </c>
      <c r="E69">
        <v>0</v>
      </c>
      <c r="F69">
        <v>3312</v>
      </c>
      <c r="G69">
        <v>0</v>
      </c>
      <c r="H69">
        <v>0</v>
      </c>
      <c r="I69">
        <v>0</v>
      </c>
      <c r="J69">
        <v>1652</v>
      </c>
      <c r="K69">
        <v>2288</v>
      </c>
      <c r="L69">
        <v>0</v>
      </c>
      <c r="M69">
        <v>0</v>
      </c>
      <c r="N69">
        <v>147</v>
      </c>
      <c r="O69">
        <v>0</v>
      </c>
      <c r="P69">
        <v>3912</v>
      </c>
      <c r="Q69">
        <v>11380</v>
      </c>
      <c r="R69">
        <v>0</v>
      </c>
      <c r="S69">
        <v>0</v>
      </c>
      <c r="T69">
        <v>17188</v>
      </c>
      <c r="U69">
        <v>38040</v>
      </c>
    </row>
    <row r="70" spans="2:21" x14ac:dyDescent="0.2">
      <c r="B70" s="9">
        <v>2017</v>
      </c>
      <c r="C70">
        <v>0</v>
      </c>
      <c r="D70">
        <v>69</v>
      </c>
      <c r="E70">
        <v>0</v>
      </c>
      <c r="F70">
        <v>3312</v>
      </c>
      <c r="G70">
        <v>0</v>
      </c>
      <c r="H70">
        <v>0</v>
      </c>
      <c r="I70">
        <v>0</v>
      </c>
      <c r="J70">
        <v>1652</v>
      </c>
      <c r="K70">
        <v>2506</v>
      </c>
      <c r="L70">
        <v>0</v>
      </c>
      <c r="M70">
        <v>0</v>
      </c>
      <c r="N70">
        <v>147</v>
      </c>
      <c r="O70">
        <v>0</v>
      </c>
      <c r="P70">
        <v>3974</v>
      </c>
      <c r="Q70">
        <v>11660</v>
      </c>
      <c r="R70">
        <v>0</v>
      </c>
      <c r="S70">
        <v>0</v>
      </c>
      <c r="T70">
        <v>17508</v>
      </c>
      <c r="U70">
        <v>38498</v>
      </c>
    </row>
    <row r="71" spans="2:21" x14ac:dyDescent="0.2">
      <c r="B71" s="9">
        <v>2018</v>
      </c>
      <c r="C71">
        <v>0</v>
      </c>
      <c r="D71">
        <v>69</v>
      </c>
      <c r="E71">
        <v>0</v>
      </c>
      <c r="F71">
        <v>2482</v>
      </c>
      <c r="G71">
        <v>0</v>
      </c>
      <c r="H71">
        <v>0</v>
      </c>
      <c r="I71">
        <v>0</v>
      </c>
      <c r="J71">
        <v>1652</v>
      </c>
      <c r="K71">
        <v>2423</v>
      </c>
      <c r="L71">
        <v>0</v>
      </c>
      <c r="M71">
        <v>0</v>
      </c>
      <c r="N71">
        <v>147</v>
      </c>
      <c r="O71">
        <v>0</v>
      </c>
      <c r="P71">
        <v>3485</v>
      </c>
      <c r="Q71">
        <v>10258</v>
      </c>
      <c r="R71">
        <v>0</v>
      </c>
      <c r="S71">
        <v>0</v>
      </c>
      <c r="T71">
        <v>16056</v>
      </c>
      <c r="U71">
        <v>37110</v>
      </c>
    </row>
    <row r="72" spans="2:21" x14ac:dyDescent="0.2">
      <c r="B72" s="9">
        <v>2019</v>
      </c>
      <c r="C72">
        <v>0</v>
      </c>
      <c r="D72">
        <v>69</v>
      </c>
      <c r="E72">
        <v>0</v>
      </c>
      <c r="F72">
        <v>2482</v>
      </c>
      <c r="G72">
        <v>0</v>
      </c>
      <c r="H72">
        <v>0</v>
      </c>
      <c r="I72">
        <v>0</v>
      </c>
      <c r="J72">
        <v>1688</v>
      </c>
      <c r="K72">
        <v>2447</v>
      </c>
      <c r="L72">
        <v>0</v>
      </c>
      <c r="M72">
        <v>0</v>
      </c>
      <c r="N72">
        <v>147</v>
      </c>
      <c r="O72">
        <v>0</v>
      </c>
      <c r="P72">
        <v>3499</v>
      </c>
      <c r="Q72">
        <v>10332</v>
      </c>
      <c r="R72">
        <v>0</v>
      </c>
      <c r="S72">
        <v>0</v>
      </c>
      <c r="T72">
        <v>16192</v>
      </c>
      <c r="U72">
        <v>36867</v>
      </c>
    </row>
    <row r="74" spans="2:21" x14ac:dyDescent="0.2">
      <c r="B74" s="9" t="s">
        <v>215</v>
      </c>
    </row>
    <row r="75" spans="2:21" x14ac:dyDescent="0.2">
      <c r="C75" t="s">
        <v>194</v>
      </c>
      <c r="D75" t="s">
        <v>195</v>
      </c>
      <c r="E75" t="s">
        <v>196</v>
      </c>
      <c r="F75" t="s">
        <v>197</v>
      </c>
      <c r="G75" t="s">
        <v>198</v>
      </c>
      <c r="H75" t="s">
        <v>199</v>
      </c>
      <c r="I75" t="s">
        <v>200</v>
      </c>
      <c r="J75" t="s">
        <v>201</v>
      </c>
      <c r="K75" s="9" t="s">
        <v>202</v>
      </c>
      <c r="L75" s="73" t="s">
        <v>203</v>
      </c>
      <c r="M75" t="s">
        <v>204</v>
      </c>
      <c r="N75" t="s">
        <v>205</v>
      </c>
      <c r="O75" t="s">
        <v>206</v>
      </c>
      <c r="P75" t="s">
        <v>207</v>
      </c>
      <c r="Q75" s="9" t="s">
        <v>208</v>
      </c>
      <c r="R75" s="73" t="s">
        <v>209</v>
      </c>
      <c r="S75" s="73" t="s">
        <v>210</v>
      </c>
      <c r="T75" s="9" t="s">
        <v>211</v>
      </c>
      <c r="U75" s="9" t="s">
        <v>212</v>
      </c>
    </row>
    <row r="76" spans="2:21" x14ac:dyDescent="0.2">
      <c r="B76" s="9">
        <v>2000</v>
      </c>
      <c r="C76">
        <v>0</v>
      </c>
      <c r="D76">
        <v>43</v>
      </c>
      <c r="E76">
        <v>0</v>
      </c>
      <c r="F76">
        <v>1093</v>
      </c>
      <c r="G76">
        <v>0</v>
      </c>
      <c r="H76">
        <v>0</v>
      </c>
      <c r="I76">
        <v>25</v>
      </c>
      <c r="J76">
        <v>272</v>
      </c>
      <c r="K76">
        <v>617</v>
      </c>
      <c r="L76">
        <v>0</v>
      </c>
      <c r="M76">
        <v>0</v>
      </c>
      <c r="N76">
        <v>41</v>
      </c>
      <c r="O76">
        <v>0</v>
      </c>
      <c r="P76">
        <v>1307</v>
      </c>
      <c r="Q76">
        <v>3398</v>
      </c>
      <c r="R76">
        <v>0</v>
      </c>
      <c r="S76">
        <v>0</v>
      </c>
      <c r="T76">
        <v>4821</v>
      </c>
      <c r="U76">
        <v>16864</v>
      </c>
    </row>
    <row r="77" spans="2:21" x14ac:dyDescent="0.2">
      <c r="B77" s="9">
        <v>2001</v>
      </c>
      <c r="C77">
        <v>0</v>
      </c>
      <c r="D77">
        <v>43</v>
      </c>
      <c r="E77">
        <v>0</v>
      </c>
      <c r="F77">
        <v>1111</v>
      </c>
      <c r="G77">
        <v>0</v>
      </c>
      <c r="H77">
        <v>0</v>
      </c>
      <c r="I77">
        <v>25</v>
      </c>
      <c r="J77">
        <v>272</v>
      </c>
      <c r="K77">
        <v>714</v>
      </c>
      <c r="L77">
        <v>0</v>
      </c>
      <c r="M77">
        <v>0</v>
      </c>
      <c r="N77">
        <v>41</v>
      </c>
      <c r="O77">
        <v>0</v>
      </c>
      <c r="P77">
        <v>1307</v>
      </c>
      <c r="Q77">
        <v>3513</v>
      </c>
      <c r="R77">
        <v>0</v>
      </c>
      <c r="S77">
        <v>0</v>
      </c>
      <c r="T77">
        <v>5118</v>
      </c>
      <c r="U77">
        <v>17326</v>
      </c>
    </row>
    <row r="78" spans="2:21" x14ac:dyDescent="0.2">
      <c r="B78" s="9">
        <v>2002</v>
      </c>
      <c r="C78">
        <v>0</v>
      </c>
      <c r="D78">
        <v>43</v>
      </c>
      <c r="E78">
        <v>0</v>
      </c>
      <c r="F78">
        <v>413</v>
      </c>
      <c r="G78">
        <v>0</v>
      </c>
      <c r="H78">
        <v>0</v>
      </c>
      <c r="I78">
        <v>47</v>
      </c>
      <c r="J78">
        <v>352</v>
      </c>
      <c r="K78">
        <v>635</v>
      </c>
      <c r="L78">
        <v>0</v>
      </c>
      <c r="M78">
        <v>0</v>
      </c>
      <c r="N78">
        <v>41</v>
      </c>
      <c r="O78">
        <v>0</v>
      </c>
      <c r="P78">
        <v>1307</v>
      </c>
      <c r="Q78">
        <v>2838</v>
      </c>
      <c r="R78">
        <v>0</v>
      </c>
      <c r="S78">
        <v>0</v>
      </c>
      <c r="T78">
        <v>4648</v>
      </c>
      <c r="U78">
        <v>17142</v>
      </c>
    </row>
    <row r="79" spans="2:21" x14ac:dyDescent="0.2">
      <c r="B79" s="9">
        <v>2003</v>
      </c>
      <c r="C79">
        <v>0</v>
      </c>
      <c r="D79">
        <v>43</v>
      </c>
      <c r="E79">
        <v>0</v>
      </c>
      <c r="F79">
        <v>413</v>
      </c>
      <c r="G79">
        <v>0</v>
      </c>
      <c r="H79">
        <v>0</v>
      </c>
      <c r="I79">
        <v>47</v>
      </c>
      <c r="J79">
        <v>274</v>
      </c>
      <c r="K79">
        <v>702</v>
      </c>
      <c r="L79">
        <v>0</v>
      </c>
      <c r="M79">
        <v>0</v>
      </c>
      <c r="N79">
        <v>41</v>
      </c>
      <c r="O79">
        <v>0</v>
      </c>
      <c r="P79">
        <v>1377</v>
      </c>
      <c r="Q79">
        <v>2897</v>
      </c>
      <c r="R79">
        <v>0</v>
      </c>
      <c r="S79">
        <v>0</v>
      </c>
      <c r="T79">
        <v>4717</v>
      </c>
      <c r="U79">
        <v>17825</v>
      </c>
    </row>
    <row r="80" spans="2:21" x14ac:dyDescent="0.2">
      <c r="B80" s="9">
        <v>2004</v>
      </c>
      <c r="C80">
        <v>0</v>
      </c>
      <c r="D80">
        <v>43</v>
      </c>
      <c r="E80">
        <v>0</v>
      </c>
      <c r="F80">
        <v>413</v>
      </c>
      <c r="G80">
        <v>0</v>
      </c>
      <c r="H80">
        <v>0</v>
      </c>
      <c r="I80">
        <v>47</v>
      </c>
      <c r="J80">
        <v>359</v>
      </c>
      <c r="K80">
        <v>930</v>
      </c>
      <c r="L80">
        <v>0</v>
      </c>
      <c r="M80">
        <v>0</v>
      </c>
      <c r="N80">
        <v>41</v>
      </c>
      <c r="O80">
        <v>0</v>
      </c>
      <c r="P80">
        <v>631</v>
      </c>
      <c r="Q80">
        <v>2464</v>
      </c>
      <c r="R80">
        <v>7</v>
      </c>
      <c r="S80">
        <v>0</v>
      </c>
      <c r="T80">
        <v>4386</v>
      </c>
      <c r="U80">
        <v>17729</v>
      </c>
    </row>
    <row r="81" spans="2:21" x14ac:dyDescent="0.2">
      <c r="B81" s="9">
        <v>2005</v>
      </c>
      <c r="C81">
        <v>0</v>
      </c>
      <c r="D81">
        <v>43</v>
      </c>
      <c r="E81">
        <v>0</v>
      </c>
      <c r="F81">
        <v>413</v>
      </c>
      <c r="G81">
        <v>0</v>
      </c>
      <c r="H81">
        <v>0</v>
      </c>
      <c r="I81">
        <v>47</v>
      </c>
      <c r="J81">
        <v>318</v>
      </c>
      <c r="K81">
        <v>933</v>
      </c>
      <c r="L81">
        <v>0</v>
      </c>
      <c r="M81">
        <v>0</v>
      </c>
      <c r="N81">
        <v>41</v>
      </c>
      <c r="O81">
        <v>0</v>
      </c>
      <c r="P81">
        <v>631</v>
      </c>
      <c r="Q81">
        <v>2426</v>
      </c>
      <c r="R81">
        <v>0</v>
      </c>
      <c r="S81">
        <v>0</v>
      </c>
      <c r="T81">
        <v>4370</v>
      </c>
      <c r="U81">
        <v>17839</v>
      </c>
    </row>
    <row r="82" spans="2:21" x14ac:dyDescent="0.2">
      <c r="B82" s="9">
        <v>2006</v>
      </c>
      <c r="C82">
        <v>0</v>
      </c>
      <c r="D82">
        <v>43</v>
      </c>
      <c r="E82">
        <v>0</v>
      </c>
      <c r="F82">
        <v>413</v>
      </c>
      <c r="G82">
        <v>0</v>
      </c>
      <c r="H82">
        <v>0</v>
      </c>
      <c r="I82">
        <v>47</v>
      </c>
      <c r="J82">
        <v>318</v>
      </c>
      <c r="K82">
        <v>933</v>
      </c>
      <c r="L82">
        <v>0</v>
      </c>
      <c r="M82">
        <v>0</v>
      </c>
      <c r="N82">
        <v>41</v>
      </c>
      <c r="O82">
        <v>0</v>
      </c>
      <c r="P82">
        <v>593</v>
      </c>
      <c r="Q82">
        <v>2388</v>
      </c>
      <c r="R82">
        <v>18</v>
      </c>
      <c r="S82">
        <v>0</v>
      </c>
      <c r="T82">
        <v>4427</v>
      </c>
      <c r="U82">
        <v>18090</v>
      </c>
    </row>
    <row r="83" spans="2:21" x14ac:dyDescent="0.2">
      <c r="B83" s="9">
        <v>2007</v>
      </c>
      <c r="C83">
        <v>0</v>
      </c>
      <c r="D83">
        <v>43</v>
      </c>
      <c r="E83">
        <v>0</v>
      </c>
      <c r="F83">
        <v>472</v>
      </c>
      <c r="G83">
        <v>0</v>
      </c>
      <c r="H83">
        <v>0</v>
      </c>
      <c r="I83">
        <v>73</v>
      </c>
      <c r="J83">
        <v>346</v>
      </c>
      <c r="K83">
        <v>1292</v>
      </c>
      <c r="L83">
        <v>0</v>
      </c>
      <c r="M83">
        <v>0</v>
      </c>
      <c r="N83">
        <v>41</v>
      </c>
      <c r="O83">
        <v>0</v>
      </c>
      <c r="P83">
        <v>593</v>
      </c>
      <c r="Q83">
        <v>2860</v>
      </c>
      <c r="R83">
        <v>18</v>
      </c>
      <c r="S83">
        <v>0</v>
      </c>
      <c r="T83">
        <v>4878</v>
      </c>
      <c r="U83">
        <v>18484</v>
      </c>
    </row>
    <row r="84" spans="2:21" x14ac:dyDescent="0.2">
      <c r="B84" s="9">
        <v>2008</v>
      </c>
      <c r="C84">
        <v>0</v>
      </c>
      <c r="D84">
        <v>43</v>
      </c>
      <c r="E84">
        <v>0</v>
      </c>
      <c r="F84">
        <v>472</v>
      </c>
      <c r="G84">
        <v>0</v>
      </c>
      <c r="H84">
        <v>37</v>
      </c>
      <c r="I84">
        <v>94</v>
      </c>
      <c r="J84">
        <v>346</v>
      </c>
      <c r="K84">
        <v>1293</v>
      </c>
      <c r="L84">
        <v>0</v>
      </c>
      <c r="M84">
        <v>0</v>
      </c>
      <c r="N84">
        <v>53</v>
      </c>
      <c r="O84">
        <v>0</v>
      </c>
      <c r="P84">
        <v>593</v>
      </c>
      <c r="Q84">
        <v>2931</v>
      </c>
      <c r="R84">
        <v>18</v>
      </c>
      <c r="S84">
        <v>0</v>
      </c>
      <c r="T84">
        <v>4944</v>
      </c>
      <c r="U84">
        <v>18399</v>
      </c>
    </row>
    <row r="85" spans="2:21" x14ac:dyDescent="0.2">
      <c r="B85" s="9">
        <v>2009</v>
      </c>
      <c r="C85">
        <v>0</v>
      </c>
      <c r="D85">
        <v>8</v>
      </c>
      <c r="E85">
        <v>0</v>
      </c>
      <c r="F85">
        <v>472</v>
      </c>
      <c r="G85">
        <v>0</v>
      </c>
      <c r="H85">
        <v>37</v>
      </c>
      <c r="I85">
        <v>94</v>
      </c>
      <c r="J85">
        <v>439</v>
      </c>
      <c r="K85">
        <v>1293</v>
      </c>
      <c r="L85">
        <v>76</v>
      </c>
      <c r="M85">
        <v>0</v>
      </c>
      <c r="N85">
        <v>53</v>
      </c>
      <c r="O85">
        <v>0</v>
      </c>
      <c r="P85">
        <v>593</v>
      </c>
      <c r="Q85">
        <v>3065</v>
      </c>
      <c r="R85">
        <v>18</v>
      </c>
      <c r="S85">
        <v>0</v>
      </c>
      <c r="T85">
        <v>4902</v>
      </c>
      <c r="U85">
        <v>19064</v>
      </c>
    </row>
    <row r="86" spans="2:21" x14ac:dyDescent="0.2">
      <c r="B86" s="9">
        <v>2010</v>
      </c>
      <c r="C86">
        <v>0</v>
      </c>
      <c r="D86">
        <v>8</v>
      </c>
      <c r="E86">
        <v>0</v>
      </c>
      <c r="F86">
        <v>472</v>
      </c>
      <c r="G86">
        <v>0</v>
      </c>
      <c r="H86">
        <v>37</v>
      </c>
      <c r="I86">
        <v>94</v>
      </c>
      <c r="J86">
        <v>439</v>
      </c>
      <c r="K86">
        <v>1293</v>
      </c>
      <c r="L86">
        <v>0</v>
      </c>
      <c r="M86">
        <v>0</v>
      </c>
      <c r="N86">
        <v>53</v>
      </c>
      <c r="O86">
        <v>0</v>
      </c>
      <c r="P86">
        <v>609</v>
      </c>
      <c r="Q86">
        <v>3005</v>
      </c>
      <c r="R86">
        <v>18</v>
      </c>
      <c r="S86">
        <v>0</v>
      </c>
      <c r="T86">
        <v>4920</v>
      </c>
      <c r="U86">
        <v>19373</v>
      </c>
    </row>
    <row r="87" spans="2:21" x14ac:dyDescent="0.2">
      <c r="B87" s="9">
        <v>2011</v>
      </c>
      <c r="C87">
        <v>0</v>
      </c>
      <c r="D87">
        <v>8</v>
      </c>
      <c r="E87">
        <v>0</v>
      </c>
      <c r="F87">
        <v>472</v>
      </c>
      <c r="G87">
        <v>57</v>
      </c>
      <c r="H87">
        <v>37</v>
      </c>
      <c r="I87">
        <v>94</v>
      </c>
      <c r="J87">
        <v>439</v>
      </c>
      <c r="K87">
        <v>1293</v>
      </c>
      <c r="L87">
        <v>0</v>
      </c>
      <c r="M87">
        <v>0</v>
      </c>
      <c r="N87">
        <v>53</v>
      </c>
      <c r="O87">
        <v>0</v>
      </c>
      <c r="P87">
        <v>382</v>
      </c>
      <c r="Q87">
        <v>2835</v>
      </c>
      <c r="R87">
        <v>18</v>
      </c>
      <c r="S87">
        <v>0</v>
      </c>
      <c r="T87">
        <v>4784</v>
      </c>
      <c r="U87">
        <v>19574</v>
      </c>
    </row>
    <row r="88" spans="2:21" x14ac:dyDescent="0.2">
      <c r="B88" s="9">
        <v>2012</v>
      </c>
      <c r="C88">
        <v>0</v>
      </c>
      <c r="D88">
        <v>8</v>
      </c>
      <c r="E88">
        <v>0</v>
      </c>
      <c r="F88">
        <v>472</v>
      </c>
      <c r="G88">
        <v>57</v>
      </c>
      <c r="H88">
        <v>37</v>
      </c>
      <c r="I88">
        <v>94</v>
      </c>
      <c r="J88">
        <v>439</v>
      </c>
      <c r="K88">
        <v>1393</v>
      </c>
      <c r="L88">
        <v>0</v>
      </c>
      <c r="M88">
        <v>0</v>
      </c>
      <c r="N88">
        <v>53</v>
      </c>
      <c r="O88">
        <v>0</v>
      </c>
      <c r="P88">
        <v>382</v>
      </c>
      <c r="Q88">
        <v>2935</v>
      </c>
      <c r="R88">
        <v>18</v>
      </c>
      <c r="S88">
        <v>0</v>
      </c>
      <c r="T88">
        <v>4932</v>
      </c>
      <c r="U88">
        <v>19941</v>
      </c>
    </row>
    <row r="89" spans="2:21" x14ac:dyDescent="0.2">
      <c r="B89" s="9">
        <v>2013</v>
      </c>
      <c r="C89">
        <v>0</v>
      </c>
      <c r="D89">
        <v>8</v>
      </c>
      <c r="E89">
        <v>0</v>
      </c>
      <c r="F89">
        <v>472</v>
      </c>
      <c r="G89">
        <v>57</v>
      </c>
      <c r="H89">
        <v>33</v>
      </c>
      <c r="I89">
        <v>94</v>
      </c>
      <c r="J89">
        <v>461</v>
      </c>
      <c r="K89">
        <v>1329</v>
      </c>
      <c r="L89">
        <v>124</v>
      </c>
      <c r="M89">
        <v>0</v>
      </c>
      <c r="N89">
        <v>53</v>
      </c>
      <c r="O89">
        <v>0</v>
      </c>
      <c r="P89">
        <v>382</v>
      </c>
      <c r="Q89">
        <v>3013</v>
      </c>
      <c r="R89">
        <v>18</v>
      </c>
      <c r="S89">
        <v>0</v>
      </c>
      <c r="T89">
        <v>5098</v>
      </c>
      <c r="U89">
        <v>20059</v>
      </c>
    </row>
    <row r="90" spans="2:21" x14ac:dyDescent="0.2">
      <c r="B90" s="9">
        <v>2014</v>
      </c>
      <c r="C90">
        <v>0</v>
      </c>
      <c r="D90">
        <v>8</v>
      </c>
      <c r="E90">
        <v>0</v>
      </c>
      <c r="F90">
        <v>472</v>
      </c>
      <c r="G90">
        <v>57</v>
      </c>
      <c r="H90">
        <v>0</v>
      </c>
      <c r="I90">
        <v>0</v>
      </c>
      <c r="J90">
        <v>461</v>
      </c>
      <c r="K90">
        <v>1321</v>
      </c>
      <c r="L90">
        <v>24</v>
      </c>
      <c r="M90">
        <v>0</v>
      </c>
      <c r="N90">
        <v>53</v>
      </c>
      <c r="O90">
        <v>0</v>
      </c>
      <c r="P90">
        <v>344</v>
      </c>
      <c r="Q90">
        <v>2740</v>
      </c>
      <c r="R90">
        <v>18</v>
      </c>
      <c r="S90">
        <v>0</v>
      </c>
      <c r="T90">
        <v>4427</v>
      </c>
      <c r="U90">
        <v>15976</v>
      </c>
    </row>
    <row r="91" spans="2:21" x14ac:dyDescent="0.2">
      <c r="B91" s="9">
        <v>2015</v>
      </c>
      <c r="C91">
        <v>0</v>
      </c>
      <c r="D91">
        <v>8</v>
      </c>
      <c r="E91">
        <v>0</v>
      </c>
      <c r="F91">
        <v>472</v>
      </c>
      <c r="G91">
        <v>72</v>
      </c>
      <c r="H91">
        <v>0</v>
      </c>
      <c r="I91">
        <v>0</v>
      </c>
      <c r="J91">
        <v>461</v>
      </c>
      <c r="K91">
        <v>1233</v>
      </c>
      <c r="L91">
        <v>24</v>
      </c>
      <c r="M91">
        <v>0</v>
      </c>
      <c r="N91">
        <v>53</v>
      </c>
      <c r="O91">
        <v>0</v>
      </c>
      <c r="P91">
        <v>292</v>
      </c>
      <c r="Q91">
        <v>2615</v>
      </c>
      <c r="R91">
        <v>18</v>
      </c>
      <c r="S91">
        <v>0</v>
      </c>
      <c r="T91">
        <v>4296</v>
      </c>
      <c r="U91">
        <v>15875</v>
      </c>
    </row>
    <row r="92" spans="2:21" x14ac:dyDescent="0.2">
      <c r="B92" s="9">
        <v>2016</v>
      </c>
      <c r="C92">
        <v>0</v>
      </c>
      <c r="D92">
        <v>8</v>
      </c>
      <c r="E92">
        <v>0</v>
      </c>
      <c r="F92">
        <v>475</v>
      </c>
      <c r="G92">
        <v>72</v>
      </c>
      <c r="H92">
        <v>0</v>
      </c>
      <c r="I92">
        <v>0</v>
      </c>
      <c r="J92">
        <v>482</v>
      </c>
      <c r="K92">
        <v>1275</v>
      </c>
      <c r="L92">
        <v>24</v>
      </c>
      <c r="M92">
        <v>0</v>
      </c>
      <c r="N92">
        <v>53</v>
      </c>
      <c r="O92">
        <v>0</v>
      </c>
      <c r="P92">
        <v>281</v>
      </c>
      <c r="Q92">
        <v>2670</v>
      </c>
      <c r="R92">
        <v>18</v>
      </c>
      <c r="S92">
        <v>0</v>
      </c>
      <c r="T92">
        <v>4362</v>
      </c>
      <c r="U92">
        <v>16055</v>
      </c>
    </row>
    <row r="93" spans="2:21" x14ac:dyDescent="0.2">
      <c r="B93" s="9">
        <v>2017</v>
      </c>
      <c r="C93">
        <v>0</v>
      </c>
      <c r="D93">
        <v>8</v>
      </c>
      <c r="E93">
        <v>0</v>
      </c>
      <c r="F93">
        <v>475</v>
      </c>
      <c r="G93">
        <v>72</v>
      </c>
      <c r="H93">
        <v>0</v>
      </c>
      <c r="I93">
        <v>0</v>
      </c>
      <c r="J93">
        <v>482</v>
      </c>
      <c r="K93">
        <v>1270</v>
      </c>
      <c r="L93">
        <v>24</v>
      </c>
      <c r="M93">
        <v>0</v>
      </c>
      <c r="N93">
        <v>53</v>
      </c>
      <c r="O93">
        <v>0</v>
      </c>
      <c r="P93">
        <v>234</v>
      </c>
      <c r="Q93">
        <v>2618</v>
      </c>
      <c r="R93">
        <v>18</v>
      </c>
      <c r="S93">
        <v>0</v>
      </c>
      <c r="T93">
        <v>4476</v>
      </c>
      <c r="U93">
        <v>16258</v>
      </c>
    </row>
    <row r="94" spans="2:21" x14ac:dyDescent="0.2">
      <c r="B94" s="9">
        <v>2018</v>
      </c>
      <c r="C94">
        <v>0</v>
      </c>
      <c r="D94">
        <v>8</v>
      </c>
      <c r="E94">
        <v>0</v>
      </c>
      <c r="F94">
        <v>475</v>
      </c>
      <c r="G94">
        <v>72</v>
      </c>
      <c r="H94">
        <v>0</v>
      </c>
      <c r="I94">
        <v>0</v>
      </c>
      <c r="J94">
        <v>482</v>
      </c>
      <c r="K94">
        <v>1355</v>
      </c>
      <c r="L94">
        <v>24</v>
      </c>
      <c r="M94">
        <v>0</v>
      </c>
      <c r="N94">
        <v>53</v>
      </c>
      <c r="O94">
        <v>0</v>
      </c>
      <c r="P94">
        <v>234</v>
      </c>
      <c r="Q94">
        <v>2703</v>
      </c>
      <c r="R94">
        <v>18</v>
      </c>
      <c r="S94">
        <v>0</v>
      </c>
      <c r="T94">
        <v>4605</v>
      </c>
      <c r="U94">
        <v>16094</v>
      </c>
    </row>
    <row r="95" spans="2:21" x14ac:dyDescent="0.2">
      <c r="B95" s="9">
        <v>2019</v>
      </c>
      <c r="C95">
        <v>0</v>
      </c>
      <c r="D95">
        <v>8</v>
      </c>
      <c r="E95">
        <v>0</v>
      </c>
      <c r="F95">
        <v>475</v>
      </c>
      <c r="G95">
        <v>72</v>
      </c>
      <c r="H95">
        <v>0</v>
      </c>
      <c r="I95">
        <v>0</v>
      </c>
      <c r="J95">
        <v>518</v>
      </c>
      <c r="K95">
        <v>1343</v>
      </c>
      <c r="L95">
        <v>24</v>
      </c>
      <c r="M95">
        <v>0</v>
      </c>
      <c r="N95">
        <v>53</v>
      </c>
      <c r="O95">
        <v>0</v>
      </c>
      <c r="P95">
        <v>235</v>
      </c>
      <c r="Q95">
        <v>2728</v>
      </c>
      <c r="R95">
        <v>18</v>
      </c>
      <c r="S95">
        <v>0</v>
      </c>
      <c r="T95">
        <v>4586</v>
      </c>
      <c r="U95">
        <v>16140</v>
      </c>
    </row>
    <row r="97" spans="2:21" s="28" customFormat="1" x14ac:dyDescent="0.2">
      <c r="B97" s="27" t="s">
        <v>216</v>
      </c>
    </row>
    <row r="98" spans="2:21" x14ac:dyDescent="0.2">
      <c r="C98" t="s">
        <v>194</v>
      </c>
      <c r="D98" t="s">
        <v>195</v>
      </c>
      <c r="E98" t="s">
        <v>196</v>
      </c>
      <c r="F98" t="s">
        <v>197</v>
      </c>
      <c r="G98" t="s">
        <v>198</v>
      </c>
      <c r="H98" t="s">
        <v>199</v>
      </c>
      <c r="I98" t="s">
        <v>200</v>
      </c>
      <c r="J98" t="s">
        <v>201</v>
      </c>
      <c r="K98" s="9" t="s">
        <v>202</v>
      </c>
      <c r="L98" s="73" t="s">
        <v>203</v>
      </c>
      <c r="M98" t="s">
        <v>204</v>
      </c>
      <c r="N98" t="s">
        <v>205</v>
      </c>
      <c r="O98" t="s">
        <v>206</v>
      </c>
      <c r="P98" t="s">
        <v>207</v>
      </c>
      <c r="Q98" s="9" t="s">
        <v>208</v>
      </c>
      <c r="R98" s="73" t="s">
        <v>209</v>
      </c>
      <c r="S98" s="73" t="s">
        <v>210</v>
      </c>
      <c r="T98" s="9" t="s">
        <v>211</v>
      </c>
      <c r="U98" s="9" t="s">
        <v>212</v>
      </c>
    </row>
    <row r="99" spans="2:21" x14ac:dyDescent="0.2">
      <c r="B99" s="9">
        <v>2000</v>
      </c>
      <c r="C99">
        <v>0</v>
      </c>
      <c r="D99">
        <v>0</v>
      </c>
      <c r="E99">
        <v>0</v>
      </c>
      <c r="F99">
        <v>0</v>
      </c>
      <c r="G99">
        <v>0</v>
      </c>
      <c r="H99">
        <v>22</v>
      </c>
      <c r="I99">
        <v>0</v>
      </c>
      <c r="J99">
        <v>80</v>
      </c>
      <c r="K99">
        <v>48</v>
      </c>
      <c r="L99">
        <v>0</v>
      </c>
      <c r="M99">
        <v>0</v>
      </c>
      <c r="N99">
        <v>0</v>
      </c>
      <c r="O99">
        <v>0</v>
      </c>
      <c r="P99">
        <v>34</v>
      </c>
      <c r="Q99">
        <v>184</v>
      </c>
      <c r="R99">
        <v>0</v>
      </c>
      <c r="S99">
        <v>0</v>
      </c>
      <c r="T99">
        <v>1032</v>
      </c>
      <c r="U99">
        <v>7321</v>
      </c>
    </row>
    <row r="100" spans="2:21" x14ac:dyDescent="0.2">
      <c r="B100" s="9">
        <v>2001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22</v>
      </c>
      <c r="I100">
        <v>0</v>
      </c>
      <c r="J100">
        <v>80</v>
      </c>
      <c r="K100">
        <v>48</v>
      </c>
      <c r="L100">
        <v>0</v>
      </c>
      <c r="M100">
        <v>0</v>
      </c>
      <c r="N100">
        <v>0</v>
      </c>
      <c r="O100">
        <v>0</v>
      </c>
      <c r="P100">
        <v>34</v>
      </c>
      <c r="Q100">
        <v>184</v>
      </c>
      <c r="R100">
        <v>0</v>
      </c>
      <c r="S100">
        <v>0</v>
      </c>
      <c r="T100">
        <v>1106</v>
      </c>
      <c r="U100">
        <v>7796</v>
      </c>
    </row>
    <row r="101" spans="2:21" x14ac:dyDescent="0.2">
      <c r="B101" s="9">
        <v>2002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22</v>
      </c>
      <c r="I101">
        <v>0</v>
      </c>
      <c r="J101">
        <v>0</v>
      </c>
      <c r="K101">
        <v>58</v>
      </c>
      <c r="L101">
        <v>0</v>
      </c>
      <c r="M101">
        <v>0</v>
      </c>
      <c r="N101">
        <v>0</v>
      </c>
      <c r="O101">
        <v>0</v>
      </c>
      <c r="P101">
        <v>34</v>
      </c>
      <c r="Q101">
        <v>114</v>
      </c>
      <c r="R101">
        <v>0</v>
      </c>
      <c r="S101">
        <v>0</v>
      </c>
      <c r="T101">
        <v>1138</v>
      </c>
      <c r="U101">
        <v>7927</v>
      </c>
    </row>
    <row r="102" spans="2:21" x14ac:dyDescent="0.2">
      <c r="B102" s="9">
        <v>2003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31</v>
      </c>
      <c r="I102">
        <v>0</v>
      </c>
      <c r="J102">
        <v>0</v>
      </c>
      <c r="K102">
        <v>150</v>
      </c>
      <c r="L102">
        <v>0</v>
      </c>
      <c r="M102">
        <v>0</v>
      </c>
      <c r="N102">
        <v>0</v>
      </c>
      <c r="O102">
        <v>0</v>
      </c>
      <c r="P102">
        <v>34</v>
      </c>
      <c r="Q102">
        <v>215</v>
      </c>
      <c r="R102">
        <v>0</v>
      </c>
      <c r="S102">
        <v>0</v>
      </c>
      <c r="T102">
        <v>1237</v>
      </c>
      <c r="U102">
        <v>8223</v>
      </c>
    </row>
    <row r="103" spans="2:21" x14ac:dyDescent="0.2">
      <c r="B103" s="9">
        <v>2004</v>
      </c>
      <c r="C103">
        <v>0</v>
      </c>
      <c r="D103">
        <v>0</v>
      </c>
      <c r="E103">
        <v>0</v>
      </c>
      <c r="F103">
        <v>0</v>
      </c>
      <c r="G103">
        <v>36</v>
      </c>
      <c r="H103">
        <v>31</v>
      </c>
      <c r="I103">
        <v>0</v>
      </c>
      <c r="J103">
        <v>0</v>
      </c>
      <c r="K103">
        <v>424</v>
      </c>
      <c r="L103">
        <v>0</v>
      </c>
      <c r="M103">
        <v>0</v>
      </c>
      <c r="N103">
        <v>0</v>
      </c>
      <c r="O103">
        <v>0</v>
      </c>
      <c r="P103">
        <v>34</v>
      </c>
      <c r="Q103">
        <v>525</v>
      </c>
      <c r="R103">
        <v>0</v>
      </c>
      <c r="S103">
        <v>0</v>
      </c>
      <c r="T103">
        <v>1639</v>
      </c>
      <c r="U103">
        <v>8506</v>
      </c>
    </row>
    <row r="104" spans="2:21" x14ac:dyDescent="0.2">
      <c r="B104" s="9">
        <v>2005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31</v>
      </c>
      <c r="I104">
        <v>0</v>
      </c>
      <c r="J104">
        <v>0</v>
      </c>
      <c r="K104">
        <v>150</v>
      </c>
      <c r="L104">
        <v>0</v>
      </c>
      <c r="M104">
        <v>0</v>
      </c>
      <c r="N104">
        <v>0</v>
      </c>
      <c r="O104">
        <v>0</v>
      </c>
      <c r="P104">
        <v>34</v>
      </c>
      <c r="Q104">
        <v>215</v>
      </c>
      <c r="R104">
        <v>0</v>
      </c>
      <c r="S104">
        <v>0</v>
      </c>
      <c r="T104">
        <v>1318</v>
      </c>
      <c r="U104">
        <v>8444</v>
      </c>
    </row>
    <row r="105" spans="2:21" x14ac:dyDescent="0.2">
      <c r="B105" s="9">
        <v>2006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31</v>
      </c>
      <c r="I105">
        <v>0</v>
      </c>
      <c r="J105">
        <v>0</v>
      </c>
      <c r="K105">
        <v>150</v>
      </c>
      <c r="L105">
        <v>0</v>
      </c>
      <c r="M105">
        <v>0</v>
      </c>
      <c r="N105">
        <v>0</v>
      </c>
      <c r="O105">
        <v>0</v>
      </c>
      <c r="P105">
        <v>34</v>
      </c>
      <c r="Q105">
        <v>215</v>
      </c>
      <c r="R105">
        <v>0</v>
      </c>
      <c r="S105">
        <v>0</v>
      </c>
      <c r="T105">
        <v>1373</v>
      </c>
      <c r="U105">
        <v>8585</v>
      </c>
    </row>
    <row r="106" spans="2:21" x14ac:dyDescent="0.2">
      <c r="B106" s="9">
        <v>2007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31</v>
      </c>
      <c r="I106">
        <v>0</v>
      </c>
      <c r="J106">
        <v>0</v>
      </c>
      <c r="K106">
        <v>150</v>
      </c>
      <c r="L106">
        <v>0</v>
      </c>
      <c r="M106">
        <v>0</v>
      </c>
      <c r="N106">
        <v>0</v>
      </c>
      <c r="O106">
        <v>0</v>
      </c>
      <c r="P106">
        <v>34</v>
      </c>
      <c r="Q106">
        <v>215</v>
      </c>
      <c r="R106">
        <v>0</v>
      </c>
      <c r="S106">
        <v>0</v>
      </c>
      <c r="T106">
        <v>1344</v>
      </c>
      <c r="U106">
        <v>8754</v>
      </c>
    </row>
    <row r="107" spans="2:21" x14ac:dyDescent="0.2">
      <c r="B107" s="9">
        <v>2008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31</v>
      </c>
      <c r="I107">
        <v>0</v>
      </c>
      <c r="J107">
        <v>0</v>
      </c>
      <c r="K107">
        <v>197</v>
      </c>
      <c r="L107">
        <v>0</v>
      </c>
      <c r="M107">
        <v>0</v>
      </c>
      <c r="N107">
        <v>0</v>
      </c>
      <c r="O107">
        <v>0</v>
      </c>
      <c r="P107">
        <v>62</v>
      </c>
      <c r="Q107">
        <v>290</v>
      </c>
      <c r="R107">
        <v>0</v>
      </c>
      <c r="S107">
        <v>0</v>
      </c>
      <c r="T107">
        <v>1419</v>
      </c>
      <c r="U107">
        <v>8747</v>
      </c>
    </row>
    <row r="108" spans="2:21" x14ac:dyDescent="0.2">
      <c r="B108" s="9">
        <v>2009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31</v>
      </c>
      <c r="I108">
        <v>0</v>
      </c>
      <c r="J108">
        <v>0</v>
      </c>
      <c r="K108">
        <v>187</v>
      </c>
      <c r="L108">
        <v>0</v>
      </c>
      <c r="M108">
        <v>0</v>
      </c>
      <c r="N108">
        <v>0</v>
      </c>
      <c r="O108">
        <v>0</v>
      </c>
      <c r="P108">
        <v>90</v>
      </c>
      <c r="Q108">
        <v>308</v>
      </c>
      <c r="R108">
        <v>0</v>
      </c>
      <c r="S108">
        <v>0</v>
      </c>
      <c r="T108">
        <v>1501</v>
      </c>
      <c r="U108">
        <v>8895</v>
      </c>
    </row>
    <row r="109" spans="2:21" x14ac:dyDescent="0.2">
      <c r="B109" s="9">
        <v>2010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31</v>
      </c>
      <c r="I109">
        <v>0</v>
      </c>
      <c r="J109">
        <v>0</v>
      </c>
      <c r="K109">
        <v>187</v>
      </c>
      <c r="L109">
        <v>0</v>
      </c>
      <c r="M109">
        <v>0</v>
      </c>
      <c r="N109">
        <v>0</v>
      </c>
      <c r="O109">
        <v>0</v>
      </c>
      <c r="P109">
        <v>90</v>
      </c>
      <c r="Q109">
        <v>308</v>
      </c>
      <c r="R109">
        <v>0</v>
      </c>
      <c r="S109">
        <v>0</v>
      </c>
      <c r="T109">
        <v>1501</v>
      </c>
      <c r="U109">
        <v>8861</v>
      </c>
    </row>
    <row r="110" spans="2:21" x14ac:dyDescent="0.2">
      <c r="B110" s="9">
        <v>2011</v>
      </c>
      <c r="C110">
        <v>0</v>
      </c>
      <c r="D110">
        <v>0</v>
      </c>
      <c r="E110">
        <v>0</v>
      </c>
      <c r="F110">
        <v>14</v>
      </c>
      <c r="G110">
        <v>0</v>
      </c>
      <c r="H110">
        <v>31</v>
      </c>
      <c r="I110">
        <v>0</v>
      </c>
      <c r="J110">
        <v>0</v>
      </c>
      <c r="K110">
        <v>211</v>
      </c>
      <c r="L110">
        <v>0</v>
      </c>
      <c r="M110">
        <v>0</v>
      </c>
      <c r="N110">
        <v>0</v>
      </c>
      <c r="O110">
        <v>0</v>
      </c>
      <c r="P110">
        <v>90</v>
      </c>
      <c r="Q110">
        <v>346</v>
      </c>
      <c r="R110">
        <v>0</v>
      </c>
      <c r="S110">
        <v>0</v>
      </c>
      <c r="T110">
        <v>1442</v>
      </c>
      <c r="U110">
        <v>8749</v>
      </c>
    </row>
    <row r="111" spans="2:21" x14ac:dyDescent="0.2">
      <c r="B111" s="9">
        <v>2012</v>
      </c>
      <c r="C111">
        <v>0</v>
      </c>
      <c r="D111">
        <v>0</v>
      </c>
      <c r="E111">
        <v>0</v>
      </c>
      <c r="F111">
        <v>27</v>
      </c>
      <c r="G111">
        <v>0</v>
      </c>
      <c r="H111">
        <v>31</v>
      </c>
      <c r="I111">
        <v>0</v>
      </c>
      <c r="J111">
        <v>0</v>
      </c>
      <c r="K111">
        <v>188</v>
      </c>
      <c r="L111">
        <v>0</v>
      </c>
      <c r="M111">
        <v>0</v>
      </c>
      <c r="N111">
        <v>0</v>
      </c>
      <c r="O111">
        <v>0</v>
      </c>
      <c r="P111">
        <v>90</v>
      </c>
      <c r="Q111">
        <v>336</v>
      </c>
      <c r="R111">
        <v>0</v>
      </c>
      <c r="S111">
        <v>0</v>
      </c>
      <c r="T111">
        <v>1521</v>
      </c>
      <c r="U111">
        <v>8621</v>
      </c>
    </row>
    <row r="112" spans="2:21" x14ac:dyDescent="0.2">
      <c r="B112" s="9">
        <v>2013</v>
      </c>
      <c r="C112">
        <v>0</v>
      </c>
      <c r="D112">
        <v>0</v>
      </c>
      <c r="E112">
        <v>0</v>
      </c>
      <c r="F112">
        <v>27</v>
      </c>
      <c r="G112">
        <v>0</v>
      </c>
      <c r="H112">
        <v>31</v>
      </c>
      <c r="I112">
        <v>0</v>
      </c>
      <c r="J112">
        <v>0</v>
      </c>
      <c r="K112">
        <v>143</v>
      </c>
      <c r="L112">
        <v>0</v>
      </c>
      <c r="M112">
        <v>0</v>
      </c>
      <c r="N112">
        <v>0</v>
      </c>
      <c r="O112">
        <v>0</v>
      </c>
      <c r="P112">
        <v>90</v>
      </c>
      <c r="Q112">
        <v>291</v>
      </c>
      <c r="R112">
        <v>0</v>
      </c>
      <c r="S112">
        <v>0</v>
      </c>
      <c r="T112">
        <v>1317</v>
      </c>
      <c r="U112">
        <v>8339</v>
      </c>
    </row>
    <row r="113" spans="2:21" x14ac:dyDescent="0.2">
      <c r="B113" s="9">
        <v>2014</v>
      </c>
      <c r="C113">
        <v>0</v>
      </c>
      <c r="D113">
        <v>0</v>
      </c>
      <c r="E113">
        <v>0</v>
      </c>
      <c r="F113">
        <v>27</v>
      </c>
      <c r="G113">
        <v>0</v>
      </c>
      <c r="H113">
        <v>22</v>
      </c>
      <c r="I113">
        <v>0</v>
      </c>
      <c r="J113">
        <v>0</v>
      </c>
      <c r="K113">
        <v>143</v>
      </c>
      <c r="L113">
        <v>0</v>
      </c>
      <c r="M113">
        <v>0</v>
      </c>
      <c r="N113">
        <v>0</v>
      </c>
      <c r="O113">
        <v>0</v>
      </c>
      <c r="P113">
        <v>90</v>
      </c>
      <c r="Q113">
        <v>282</v>
      </c>
      <c r="R113">
        <v>0</v>
      </c>
      <c r="S113">
        <v>0</v>
      </c>
      <c r="T113">
        <v>1140</v>
      </c>
      <c r="U113">
        <v>7065</v>
      </c>
    </row>
    <row r="114" spans="2:21" x14ac:dyDescent="0.2">
      <c r="B114" s="9">
        <v>2015</v>
      </c>
      <c r="C114">
        <v>0</v>
      </c>
      <c r="D114">
        <v>0</v>
      </c>
      <c r="E114">
        <v>0</v>
      </c>
      <c r="F114">
        <v>27</v>
      </c>
      <c r="G114">
        <v>0</v>
      </c>
      <c r="H114">
        <v>22</v>
      </c>
      <c r="I114">
        <v>0</v>
      </c>
      <c r="J114">
        <v>32</v>
      </c>
      <c r="K114">
        <v>151</v>
      </c>
      <c r="L114">
        <v>0</v>
      </c>
      <c r="M114">
        <v>0</v>
      </c>
      <c r="N114">
        <v>0</v>
      </c>
      <c r="O114">
        <v>0</v>
      </c>
      <c r="P114">
        <v>90</v>
      </c>
      <c r="Q114">
        <v>322</v>
      </c>
      <c r="R114">
        <v>0</v>
      </c>
      <c r="S114">
        <v>0</v>
      </c>
      <c r="T114">
        <v>1186</v>
      </c>
      <c r="U114">
        <v>7102</v>
      </c>
    </row>
    <row r="115" spans="2:21" x14ac:dyDescent="0.2">
      <c r="B115" s="9">
        <v>2016</v>
      </c>
      <c r="C115">
        <v>0</v>
      </c>
      <c r="D115">
        <v>0</v>
      </c>
      <c r="E115">
        <v>0</v>
      </c>
      <c r="F115">
        <v>27</v>
      </c>
      <c r="G115">
        <v>0</v>
      </c>
      <c r="H115">
        <v>22</v>
      </c>
      <c r="I115">
        <v>0</v>
      </c>
      <c r="J115">
        <v>32</v>
      </c>
      <c r="K115">
        <v>151</v>
      </c>
      <c r="L115">
        <v>0</v>
      </c>
      <c r="M115">
        <v>0</v>
      </c>
      <c r="N115">
        <v>0</v>
      </c>
      <c r="O115">
        <v>0</v>
      </c>
      <c r="P115">
        <v>90</v>
      </c>
      <c r="Q115">
        <v>322</v>
      </c>
      <c r="R115">
        <v>0</v>
      </c>
      <c r="S115">
        <v>0</v>
      </c>
      <c r="T115">
        <v>1166</v>
      </c>
      <c r="U115">
        <v>7095</v>
      </c>
    </row>
    <row r="116" spans="2:21" x14ac:dyDescent="0.2">
      <c r="B116" s="9">
        <v>2017</v>
      </c>
      <c r="C116">
        <v>0</v>
      </c>
      <c r="D116">
        <v>0</v>
      </c>
      <c r="E116">
        <v>0</v>
      </c>
      <c r="F116">
        <v>27</v>
      </c>
      <c r="G116">
        <v>0</v>
      </c>
      <c r="H116">
        <v>22</v>
      </c>
      <c r="I116">
        <v>0</v>
      </c>
      <c r="J116">
        <v>32</v>
      </c>
      <c r="K116">
        <v>170</v>
      </c>
      <c r="L116">
        <v>0</v>
      </c>
      <c r="M116">
        <v>0</v>
      </c>
      <c r="N116">
        <v>0</v>
      </c>
      <c r="O116">
        <v>0</v>
      </c>
      <c r="P116">
        <v>90</v>
      </c>
      <c r="Q116">
        <v>341</v>
      </c>
      <c r="R116">
        <v>0</v>
      </c>
      <c r="S116">
        <v>0</v>
      </c>
      <c r="T116">
        <v>1185</v>
      </c>
      <c r="U116">
        <v>7123</v>
      </c>
    </row>
    <row r="117" spans="2:21" x14ac:dyDescent="0.2">
      <c r="B117" s="9">
        <v>2018</v>
      </c>
      <c r="C117">
        <v>0</v>
      </c>
      <c r="D117">
        <v>0</v>
      </c>
      <c r="E117">
        <v>0</v>
      </c>
      <c r="F117">
        <v>27</v>
      </c>
      <c r="G117">
        <v>0</v>
      </c>
      <c r="H117">
        <v>22</v>
      </c>
      <c r="I117">
        <v>0</v>
      </c>
      <c r="J117">
        <v>82</v>
      </c>
      <c r="K117">
        <v>170</v>
      </c>
      <c r="L117">
        <v>0</v>
      </c>
      <c r="M117">
        <v>0</v>
      </c>
      <c r="N117">
        <v>0</v>
      </c>
      <c r="O117">
        <v>0</v>
      </c>
      <c r="P117">
        <v>90</v>
      </c>
      <c r="Q117">
        <v>391</v>
      </c>
      <c r="R117">
        <v>0</v>
      </c>
      <c r="S117">
        <v>0</v>
      </c>
      <c r="T117">
        <v>1235</v>
      </c>
      <c r="U117">
        <v>7155</v>
      </c>
    </row>
    <row r="118" spans="2:21" x14ac:dyDescent="0.2">
      <c r="B118" s="9">
        <v>2019</v>
      </c>
      <c r="C118">
        <v>0</v>
      </c>
      <c r="D118">
        <v>0</v>
      </c>
      <c r="E118">
        <v>0</v>
      </c>
      <c r="F118">
        <v>27</v>
      </c>
      <c r="G118">
        <v>0</v>
      </c>
      <c r="H118">
        <v>22</v>
      </c>
      <c r="I118">
        <v>0</v>
      </c>
      <c r="J118">
        <v>82</v>
      </c>
      <c r="K118">
        <v>170</v>
      </c>
      <c r="L118">
        <v>0</v>
      </c>
      <c r="M118">
        <v>0</v>
      </c>
      <c r="N118">
        <v>0</v>
      </c>
      <c r="O118">
        <v>0</v>
      </c>
      <c r="P118">
        <v>296</v>
      </c>
      <c r="Q118">
        <v>597</v>
      </c>
      <c r="R118">
        <v>0</v>
      </c>
      <c r="S118">
        <v>0</v>
      </c>
      <c r="T118">
        <v>1441</v>
      </c>
      <c r="U118">
        <v>7562</v>
      </c>
    </row>
    <row r="120" spans="2:21" x14ac:dyDescent="0.2">
      <c r="B120" s="27" t="s">
        <v>217</v>
      </c>
    </row>
    <row r="121" spans="2:21" x14ac:dyDescent="0.2">
      <c r="C121" t="s">
        <v>194</v>
      </c>
      <c r="D121" t="s">
        <v>195</v>
      </c>
      <c r="E121" t="s">
        <v>196</v>
      </c>
      <c r="F121" t="s">
        <v>197</v>
      </c>
      <c r="G121" t="s">
        <v>198</v>
      </c>
      <c r="H121" t="s">
        <v>199</v>
      </c>
      <c r="I121" t="s">
        <v>200</v>
      </c>
      <c r="J121" t="s">
        <v>201</v>
      </c>
      <c r="K121" s="9" t="s">
        <v>202</v>
      </c>
      <c r="L121" s="73" t="s">
        <v>203</v>
      </c>
      <c r="M121" t="s">
        <v>204</v>
      </c>
      <c r="N121" t="s">
        <v>205</v>
      </c>
      <c r="O121" t="s">
        <v>206</v>
      </c>
      <c r="P121" t="s">
        <v>207</v>
      </c>
      <c r="Q121" s="9" t="s">
        <v>208</v>
      </c>
      <c r="R121" s="73" t="s">
        <v>209</v>
      </c>
      <c r="S121" s="73" t="s">
        <v>210</v>
      </c>
      <c r="T121" s="9" t="s">
        <v>211</v>
      </c>
      <c r="U121" s="9" t="s">
        <v>212</v>
      </c>
    </row>
    <row r="122" spans="2:21" x14ac:dyDescent="0.2">
      <c r="B122" s="9">
        <v>2000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f>SUM(C122:P122)</f>
        <v>0</v>
      </c>
      <c r="R122">
        <v>0</v>
      </c>
      <c r="S122">
        <v>0</v>
      </c>
      <c r="T122">
        <v>0</v>
      </c>
      <c r="U122">
        <v>0</v>
      </c>
    </row>
    <row r="123" spans="2:21" x14ac:dyDescent="0.2">
      <c r="B123" s="9">
        <v>2001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f t="shared" ref="Q123:Q132" si="0">SUM(C123:P123)</f>
        <v>0</v>
      </c>
      <c r="R123">
        <v>0</v>
      </c>
      <c r="S123">
        <v>0</v>
      </c>
      <c r="T123">
        <v>0</v>
      </c>
      <c r="U123">
        <v>0</v>
      </c>
    </row>
    <row r="124" spans="2:21" x14ac:dyDescent="0.2">
      <c r="B124" s="9">
        <v>2002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f t="shared" si="0"/>
        <v>0</v>
      </c>
      <c r="R124">
        <v>0</v>
      </c>
      <c r="S124">
        <v>0</v>
      </c>
      <c r="T124">
        <v>0</v>
      </c>
      <c r="U124">
        <v>0</v>
      </c>
    </row>
    <row r="125" spans="2:21" x14ac:dyDescent="0.2">
      <c r="B125" s="9">
        <v>2003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f t="shared" si="0"/>
        <v>0</v>
      </c>
      <c r="R125">
        <v>0</v>
      </c>
      <c r="S125">
        <v>0</v>
      </c>
      <c r="T125">
        <v>0</v>
      </c>
      <c r="U125">
        <v>0</v>
      </c>
    </row>
    <row r="126" spans="2:21" x14ac:dyDescent="0.2">
      <c r="B126" s="9">
        <v>2004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f t="shared" si="0"/>
        <v>0</v>
      </c>
      <c r="R126">
        <v>0</v>
      </c>
      <c r="S126">
        <v>0</v>
      </c>
      <c r="T126">
        <v>196</v>
      </c>
      <c r="U126">
        <v>196</v>
      </c>
    </row>
    <row r="127" spans="2:21" x14ac:dyDescent="0.2">
      <c r="B127" s="9">
        <v>2005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f t="shared" si="0"/>
        <v>0</v>
      </c>
      <c r="R127">
        <v>0</v>
      </c>
      <c r="S127">
        <v>0</v>
      </c>
      <c r="T127">
        <v>196</v>
      </c>
      <c r="U127">
        <v>196</v>
      </c>
    </row>
    <row r="128" spans="2:21" x14ac:dyDescent="0.2">
      <c r="B128" s="9">
        <v>2006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f t="shared" si="0"/>
        <v>0</v>
      </c>
      <c r="R128">
        <v>0</v>
      </c>
      <c r="S128">
        <v>0</v>
      </c>
      <c r="T128">
        <v>196</v>
      </c>
      <c r="U128">
        <v>196</v>
      </c>
    </row>
    <row r="129" spans="2:21" x14ac:dyDescent="0.2">
      <c r="B129" s="9">
        <v>2007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f t="shared" si="0"/>
        <v>0</v>
      </c>
      <c r="R129">
        <v>0</v>
      </c>
      <c r="S129">
        <v>0</v>
      </c>
      <c r="T129">
        <v>417</v>
      </c>
      <c r="U129">
        <v>781</v>
      </c>
    </row>
    <row r="130" spans="2:21" x14ac:dyDescent="0.2">
      <c r="B130" s="9">
        <v>2008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f t="shared" si="0"/>
        <v>0</v>
      </c>
      <c r="R130">
        <v>0</v>
      </c>
      <c r="S130">
        <v>0</v>
      </c>
      <c r="T130">
        <v>417</v>
      </c>
      <c r="U130">
        <v>781</v>
      </c>
    </row>
    <row r="131" spans="2:21" x14ac:dyDescent="0.2">
      <c r="B131" s="9">
        <v>2009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f t="shared" si="0"/>
        <v>0</v>
      </c>
      <c r="R131">
        <v>0</v>
      </c>
      <c r="S131">
        <v>0</v>
      </c>
      <c r="T131">
        <v>961</v>
      </c>
      <c r="U131">
        <v>1389</v>
      </c>
    </row>
    <row r="132" spans="2:21" x14ac:dyDescent="0.2">
      <c r="B132" s="9">
        <v>2010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f t="shared" si="0"/>
        <v>0</v>
      </c>
      <c r="R132">
        <v>0</v>
      </c>
      <c r="S132">
        <v>0</v>
      </c>
      <c r="T132">
        <v>961</v>
      </c>
      <c r="U132">
        <v>1389</v>
      </c>
    </row>
    <row r="133" spans="2:21" x14ac:dyDescent="0.2">
      <c r="B133" s="9">
        <v>2011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f t="shared" ref="Q133:Q139" si="1">SUM(C133:P133)</f>
        <v>0</v>
      </c>
      <c r="R133">
        <v>0</v>
      </c>
      <c r="S133">
        <v>0</v>
      </c>
      <c r="T133">
        <v>961</v>
      </c>
      <c r="U133">
        <v>1389</v>
      </c>
    </row>
    <row r="134" spans="2:21" x14ac:dyDescent="0.2">
      <c r="B134" s="9">
        <v>2012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f t="shared" si="1"/>
        <v>0</v>
      </c>
      <c r="R134">
        <v>0</v>
      </c>
      <c r="S134">
        <v>0</v>
      </c>
      <c r="T134">
        <v>0</v>
      </c>
      <c r="U134">
        <v>428</v>
      </c>
    </row>
    <row r="135" spans="2:21" x14ac:dyDescent="0.2">
      <c r="B135" s="9">
        <v>2013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f t="shared" si="1"/>
        <v>0</v>
      </c>
      <c r="R135">
        <v>0</v>
      </c>
      <c r="S135">
        <v>0</v>
      </c>
      <c r="T135">
        <v>0</v>
      </c>
      <c r="U135">
        <v>428</v>
      </c>
    </row>
    <row r="136" spans="2:21" x14ac:dyDescent="0.2">
      <c r="B136" s="9">
        <v>2014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f t="shared" si="1"/>
        <v>0</v>
      </c>
      <c r="R136">
        <v>0</v>
      </c>
      <c r="S136">
        <v>0</v>
      </c>
      <c r="T136">
        <v>0</v>
      </c>
      <c r="U136">
        <v>0</v>
      </c>
    </row>
    <row r="137" spans="2:21" x14ac:dyDescent="0.2">
      <c r="B137" s="9">
        <v>2015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f t="shared" si="1"/>
        <v>0</v>
      </c>
      <c r="R137">
        <v>0</v>
      </c>
      <c r="S137">
        <v>0</v>
      </c>
      <c r="T137">
        <v>0</v>
      </c>
      <c r="U137">
        <v>0</v>
      </c>
    </row>
    <row r="138" spans="2:21" x14ac:dyDescent="0.2">
      <c r="B138" s="9">
        <v>2016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f t="shared" si="1"/>
        <v>0</v>
      </c>
      <c r="R138">
        <v>0</v>
      </c>
      <c r="S138">
        <v>0</v>
      </c>
      <c r="T138">
        <v>0</v>
      </c>
      <c r="U138">
        <v>0</v>
      </c>
    </row>
    <row r="139" spans="2:21" x14ac:dyDescent="0.2">
      <c r="B139" s="9">
        <v>2017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f t="shared" si="1"/>
        <v>0</v>
      </c>
      <c r="R139">
        <v>0</v>
      </c>
      <c r="S139">
        <v>0</v>
      </c>
      <c r="T139">
        <v>0</v>
      </c>
      <c r="U139">
        <v>0</v>
      </c>
    </row>
    <row r="140" spans="2:21" x14ac:dyDescent="0.2">
      <c r="B140" s="9">
        <v>2018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f>SUM(C140:P140)</f>
        <v>0</v>
      </c>
      <c r="R140">
        <v>0</v>
      </c>
      <c r="S140">
        <v>0</v>
      </c>
      <c r="T140">
        <v>0</v>
      </c>
      <c r="U140">
        <v>0</v>
      </c>
    </row>
    <row r="141" spans="2:21" x14ac:dyDescent="0.2">
      <c r="B141" s="9">
        <v>2019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f>SUM(C141:P141)</f>
        <v>0</v>
      </c>
      <c r="R141">
        <v>0</v>
      </c>
      <c r="S141">
        <v>0</v>
      </c>
      <c r="T141">
        <v>0</v>
      </c>
      <c r="U141">
        <v>0</v>
      </c>
    </row>
    <row r="142" spans="2:21" x14ac:dyDescent="0.2">
      <c r="B142" s="9"/>
    </row>
    <row r="144" spans="2:21" x14ac:dyDescent="0.2">
      <c r="B144" s="9" t="s">
        <v>218</v>
      </c>
    </row>
    <row r="145" spans="2:21" x14ac:dyDescent="0.2">
      <c r="C145" t="s">
        <v>194</v>
      </c>
      <c r="D145" t="s">
        <v>195</v>
      </c>
      <c r="E145" t="s">
        <v>196</v>
      </c>
      <c r="F145" t="s">
        <v>197</v>
      </c>
      <c r="G145" t="s">
        <v>198</v>
      </c>
      <c r="H145" t="s">
        <v>199</v>
      </c>
      <c r="I145" t="s">
        <v>200</v>
      </c>
      <c r="J145" t="s">
        <v>201</v>
      </c>
      <c r="K145" s="9" t="s">
        <v>202</v>
      </c>
      <c r="L145" s="73" t="s">
        <v>203</v>
      </c>
      <c r="M145" t="s">
        <v>204</v>
      </c>
      <c r="N145" t="s">
        <v>205</v>
      </c>
      <c r="O145" t="s">
        <v>206</v>
      </c>
      <c r="P145" t="s">
        <v>207</v>
      </c>
      <c r="Q145" s="9" t="s">
        <v>208</v>
      </c>
      <c r="R145" s="73" t="s">
        <v>209</v>
      </c>
      <c r="S145" s="73" t="s">
        <v>210</v>
      </c>
      <c r="T145" s="9" t="s">
        <v>211</v>
      </c>
      <c r="U145" s="9" t="s">
        <v>212</v>
      </c>
    </row>
    <row r="146" spans="2:21" x14ac:dyDescent="0.2">
      <c r="B146" s="9">
        <v>2000</v>
      </c>
      <c r="C146">
        <v>0</v>
      </c>
      <c r="D146">
        <v>0</v>
      </c>
      <c r="E146">
        <v>0</v>
      </c>
      <c r="F146">
        <v>1106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1548</v>
      </c>
      <c r="Q146">
        <v>2654</v>
      </c>
      <c r="R146">
        <v>0</v>
      </c>
      <c r="S146">
        <v>0</v>
      </c>
      <c r="T146">
        <v>3286</v>
      </c>
      <c r="U146">
        <v>5672</v>
      </c>
    </row>
    <row r="147" spans="2:21" x14ac:dyDescent="0.2">
      <c r="B147" s="9">
        <v>2001</v>
      </c>
      <c r="C147">
        <v>0</v>
      </c>
      <c r="D147">
        <v>0</v>
      </c>
      <c r="E147">
        <v>0</v>
      </c>
      <c r="F147">
        <v>1151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1548</v>
      </c>
      <c r="Q147">
        <v>2699</v>
      </c>
      <c r="R147">
        <v>0</v>
      </c>
      <c r="S147">
        <v>0</v>
      </c>
      <c r="T147">
        <v>3331</v>
      </c>
      <c r="U147">
        <v>6378</v>
      </c>
    </row>
    <row r="148" spans="2:21" x14ac:dyDescent="0.2">
      <c r="B148" s="9">
        <v>2002</v>
      </c>
      <c r="C148">
        <v>0</v>
      </c>
      <c r="D148">
        <v>0</v>
      </c>
      <c r="E148">
        <v>0</v>
      </c>
      <c r="F148">
        <v>1151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1548</v>
      </c>
      <c r="Q148">
        <v>2699</v>
      </c>
      <c r="R148">
        <v>0</v>
      </c>
      <c r="S148">
        <v>0</v>
      </c>
      <c r="T148">
        <v>3875</v>
      </c>
      <c r="U148">
        <v>8003</v>
      </c>
    </row>
    <row r="149" spans="2:21" x14ac:dyDescent="0.2">
      <c r="B149" s="9">
        <v>2003</v>
      </c>
      <c r="C149">
        <v>0</v>
      </c>
      <c r="D149">
        <v>0</v>
      </c>
      <c r="E149">
        <v>0</v>
      </c>
      <c r="F149">
        <v>1151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1548</v>
      </c>
      <c r="Q149">
        <v>2699</v>
      </c>
      <c r="R149">
        <v>0</v>
      </c>
      <c r="S149">
        <v>0</v>
      </c>
      <c r="T149">
        <v>4661</v>
      </c>
      <c r="U149">
        <v>9211</v>
      </c>
    </row>
    <row r="150" spans="2:21" x14ac:dyDescent="0.2">
      <c r="B150" s="9">
        <v>2004</v>
      </c>
      <c r="C150">
        <v>0</v>
      </c>
      <c r="D150">
        <v>0</v>
      </c>
      <c r="E150">
        <v>0</v>
      </c>
      <c r="F150">
        <v>2819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712</v>
      </c>
      <c r="Q150">
        <v>3531</v>
      </c>
      <c r="R150">
        <v>0</v>
      </c>
      <c r="S150">
        <v>0</v>
      </c>
      <c r="T150">
        <v>5589</v>
      </c>
      <c r="U150">
        <v>11811</v>
      </c>
    </row>
    <row r="151" spans="2:21" x14ac:dyDescent="0.2">
      <c r="B151" s="9">
        <v>2005</v>
      </c>
      <c r="C151">
        <v>0</v>
      </c>
      <c r="D151">
        <v>0</v>
      </c>
      <c r="E151">
        <v>0</v>
      </c>
      <c r="F151">
        <v>2819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712</v>
      </c>
      <c r="Q151">
        <v>3531</v>
      </c>
      <c r="R151">
        <v>0</v>
      </c>
      <c r="S151">
        <v>0</v>
      </c>
      <c r="T151">
        <v>5903</v>
      </c>
      <c r="U151">
        <v>12873</v>
      </c>
    </row>
    <row r="152" spans="2:21" x14ac:dyDescent="0.2">
      <c r="B152" s="9">
        <v>2006</v>
      </c>
      <c r="C152">
        <v>0</v>
      </c>
      <c r="D152">
        <v>0</v>
      </c>
      <c r="E152">
        <v>0</v>
      </c>
      <c r="F152">
        <v>2819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712</v>
      </c>
      <c r="Q152">
        <v>3531</v>
      </c>
      <c r="R152">
        <v>0</v>
      </c>
      <c r="S152">
        <v>0</v>
      </c>
      <c r="T152">
        <v>5983</v>
      </c>
      <c r="U152">
        <v>13138</v>
      </c>
    </row>
    <row r="153" spans="2:21" x14ac:dyDescent="0.2">
      <c r="B153" s="9">
        <v>2007</v>
      </c>
      <c r="C153">
        <v>0</v>
      </c>
      <c r="D153">
        <v>0</v>
      </c>
      <c r="E153">
        <v>0</v>
      </c>
      <c r="F153">
        <v>3183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364</v>
      </c>
      <c r="M153">
        <v>0</v>
      </c>
      <c r="N153">
        <v>0</v>
      </c>
      <c r="O153">
        <v>0</v>
      </c>
      <c r="P153">
        <v>1548</v>
      </c>
      <c r="Q153">
        <v>5095</v>
      </c>
      <c r="R153">
        <v>0</v>
      </c>
      <c r="S153">
        <v>0</v>
      </c>
      <c r="T153">
        <v>7323</v>
      </c>
      <c r="U153">
        <v>15083</v>
      </c>
    </row>
    <row r="154" spans="2:21" x14ac:dyDescent="0.2">
      <c r="B154" s="9">
        <v>2008</v>
      </c>
      <c r="C154">
        <v>0</v>
      </c>
      <c r="D154">
        <v>0</v>
      </c>
      <c r="E154">
        <v>0</v>
      </c>
      <c r="F154">
        <v>3183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364</v>
      </c>
      <c r="M154">
        <v>0</v>
      </c>
      <c r="N154">
        <v>0</v>
      </c>
      <c r="O154">
        <v>0</v>
      </c>
      <c r="P154">
        <v>1548</v>
      </c>
      <c r="Q154">
        <v>5095</v>
      </c>
      <c r="R154">
        <v>0</v>
      </c>
      <c r="S154">
        <v>0</v>
      </c>
      <c r="T154">
        <v>7853</v>
      </c>
      <c r="U154">
        <v>15535</v>
      </c>
    </row>
    <row r="155" spans="2:21" x14ac:dyDescent="0.2">
      <c r="B155" s="9">
        <v>2009</v>
      </c>
      <c r="C155">
        <v>0</v>
      </c>
      <c r="D155">
        <v>0</v>
      </c>
      <c r="E155">
        <v>0</v>
      </c>
      <c r="F155">
        <v>3839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364</v>
      </c>
      <c r="M155">
        <v>0</v>
      </c>
      <c r="N155">
        <v>0</v>
      </c>
      <c r="O155">
        <v>0</v>
      </c>
      <c r="P155">
        <v>1548</v>
      </c>
      <c r="Q155">
        <v>5751</v>
      </c>
      <c r="R155">
        <v>0</v>
      </c>
      <c r="S155">
        <v>0</v>
      </c>
      <c r="T155">
        <v>8509</v>
      </c>
      <c r="U155">
        <v>16512</v>
      </c>
    </row>
    <row r="156" spans="2:21" x14ac:dyDescent="0.2">
      <c r="B156" s="9">
        <v>2010</v>
      </c>
      <c r="C156">
        <v>0</v>
      </c>
      <c r="D156">
        <v>0</v>
      </c>
      <c r="E156">
        <v>0</v>
      </c>
      <c r="F156">
        <v>3839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364</v>
      </c>
      <c r="M156">
        <v>0</v>
      </c>
      <c r="N156">
        <v>0</v>
      </c>
      <c r="O156">
        <v>0</v>
      </c>
      <c r="P156">
        <v>1548</v>
      </c>
      <c r="Q156">
        <v>5751</v>
      </c>
      <c r="R156">
        <v>0</v>
      </c>
      <c r="S156">
        <v>0</v>
      </c>
      <c r="T156">
        <v>8195</v>
      </c>
      <c r="U156">
        <v>16695</v>
      </c>
    </row>
    <row r="157" spans="2:21" x14ac:dyDescent="0.2">
      <c r="B157" s="9">
        <v>2011</v>
      </c>
      <c r="C157">
        <v>0</v>
      </c>
      <c r="D157">
        <v>0</v>
      </c>
      <c r="E157">
        <v>0</v>
      </c>
      <c r="F157">
        <v>3794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364</v>
      </c>
      <c r="M157">
        <v>0</v>
      </c>
      <c r="N157">
        <v>0</v>
      </c>
      <c r="O157">
        <v>0</v>
      </c>
      <c r="P157">
        <v>1548</v>
      </c>
      <c r="Q157">
        <v>5706</v>
      </c>
      <c r="R157">
        <v>0</v>
      </c>
      <c r="S157">
        <v>0</v>
      </c>
      <c r="T157">
        <v>8150</v>
      </c>
      <c r="U157">
        <v>16508</v>
      </c>
    </row>
    <row r="158" spans="2:21" x14ac:dyDescent="0.2">
      <c r="B158" s="9">
        <v>2012</v>
      </c>
      <c r="C158">
        <v>0</v>
      </c>
      <c r="D158">
        <v>0</v>
      </c>
      <c r="E158">
        <v>0</v>
      </c>
      <c r="F158">
        <v>3794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1548</v>
      </c>
      <c r="Q158">
        <v>5342</v>
      </c>
      <c r="R158">
        <v>0</v>
      </c>
      <c r="S158">
        <v>0</v>
      </c>
      <c r="T158">
        <v>7480</v>
      </c>
      <c r="U158">
        <v>14713</v>
      </c>
    </row>
    <row r="159" spans="2:21" x14ac:dyDescent="0.2">
      <c r="B159" s="9">
        <v>2013</v>
      </c>
      <c r="C159">
        <v>0</v>
      </c>
      <c r="D159">
        <v>0</v>
      </c>
      <c r="E159">
        <v>0</v>
      </c>
      <c r="F159">
        <v>3794</v>
      </c>
      <c r="G159">
        <v>0</v>
      </c>
      <c r="H159">
        <v>0</v>
      </c>
      <c r="I159">
        <v>0</v>
      </c>
      <c r="J159">
        <v>212</v>
      </c>
      <c r="K159">
        <v>0</v>
      </c>
      <c r="L159">
        <v>364</v>
      </c>
      <c r="M159">
        <v>0</v>
      </c>
      <c r="N159">
        <v>0</v>
      </c>
      <c r="O159">
        <v>0</v>
      </c>
      <c r="P159">
        <v>1548</v>
      </c>
      <c r="Q159">
        <v>5918</v>
      </c>
      <c r="R159">
        <v>0</v>
      </c>
      <c r="S159">
        <v>0</v>
      </c>
      <c r="T159">
        <v>8056</v>
      </c>
      <c r="U159">
        <v>16695</v>
      </c>
    </row>
    <row r="160" spans="2:21" x14ac:dyDescent="0.2">
      <c r="B160" s="9">
        <v>2014</v>
      </c>
      <c r="C160">
        <v>0</v>
      </c>
      <c r="D160">
        <v>0</v>
      </c>
      <c r="E160">
        <v>0</v>
      </c>
      <c r="F160">
        <v>3794</v>
      </c>
      <c r="G160">
        <v>0</v>
      </c>
      <c r="H160">
        <v>0</v>
      </c>
      <c r="I160">
        <v>0</v>
      </c>
      <c r="J160">
        <v>212</v>
      </c>
      <c r="K160">
        <v>0</v>
      </c>
      <c r="L160">
        <v>364</v>
      </c>
      <c r="M160">
        <v>0</v>
      </c>
      <c r="N160">
        <v>0</v>
      </c>
      <c r="O160">
        <v>0</v>
      </c>
      <c r="P160">
        <v>1548</v>
      </c>
      <c r="Q160">
        <v>5918</v>
      </c>
      <c r="R160">
        <v>0</v>
      </c>
      <c r="S160">
        <v>0</v>
      </c>
      <c r="T160">
        <v>8056</v>
      </c>
      <c r="U160">
        <v>15996</v>
      </c>
    </row>
    <row r="161" spans="2:21" x14ac:dyDescent="0.2">
      <c r="B161" s="9">
        <v>2015</v>
      </c>
      <c r="C161">
        <v>0</v>
      </c>
      <c r="D161">
        <v>0</v>
      </c>
      <c r="E161">
        <v>0</v>
      </c>
      <c r="F161">
        <v>3794</v>
      </c>
      <c r="G161">
        <v>0</v>
      </c>
      <c r="H161">
        <v>0</v>
      </c>
      <c r="I161">
        <v>0</v>
      </c>
      <c r="J161">
        <v>212</v>
      </c>
      <c r="K161">
        <v>0</v>
      </c>
      <c r="L161">
        <v>364</v>
      </c>
      <c r="M161">
        <v>0</v>
      </c>
      <c r="N161">
        <v>0</v>
      </c>
      <c r="O161">
        <v>0</v>
      </c>
      <c r="P161">
        <v>712</v>
      </c>
      <c r="Q161">
        <v>5082</v>
      </c>
      <c r="R161">
        <v>0</v>
      </c>
      <c r="S161">
        <v>0</v>
      </c>
      <c r="T161">
        <v>7220</v>
      </c>
      <c r="U161">
        <v>15569</v>
      </c>
    </row>
    <row r="162" spans="2:21" x14ac:dyDescent="0.2">
      <c r="B162" s="9">
        <v>2016</v>
      </c>
      <c r="C162">
        <v>0</v>
      </c>
      <c r="D162">
        <v>0</v>
      </c>
      <c r="E162">
        <v>0</v>
      </c>
      <c r="F162">
        <v>3794</v>
      </c>
      <c r="G162">
        <v>0</v>
      </c>
      <c r="H162">
        <v>0</v>
      </c>
      <c r="I162">
        <v>0</v>
      </c>
      <c r="J162">
        <v>212</v>
      </c>
      <c r="K162">
        <v>0</v>
      </c>
      <c r="L162">
        <v>364</v>
      </c>
      <c r="M162">
        <v>0</v>
      </c>
      <c r="N162">
        <v>0</v>
      </c>
      <c r="O162">
        <v>0</v>
      </c>
      <c r="P162">
        <v>712</v>
      </c>
      <c r="Q162">
        <v>5082</v>
      </c>
      <c r="R162">
        <v>0</v>
      </c>
      <c r="S162">
        <v>0</v>
      </c>
      <c r="T162">
        <v>7220</v>
      </c>
      <c r="U162">
        <v>16441</v>
      </c>
    </row>
    <row r="163" spans="2:21" x14ac:dyDescent="0.2">
      <c r="B163" s="9">
        <v>2017</v>
      </c>
      <c r="C163">
        <v>0</v>
      </c>
      <c r="D163">
        <v>0</v>
      </c>
      <c r="E163">
        <v>0</v>
      </c>
      <c r="F163">
        <v>3794</v>
      </c>
      <c r="G163">
        <v>0</v>
      </c>
      <c r="H163">
        <v>0</v>
      </c>
      <c r="I163">
        <v>0</v>
      </c>
      <c r="J163">
        <v>212</v>
      </c>
      <c r="K163">
        <v>0</v>
      </c>
      <c r="L163">
        <v>364</v>
      </c>
      <c r="M163">
        <v>0</v>
      </c>
      <c r="N163">
        <v>0</v>
      </c>
      <c r="O163">
        <v>0</v>
      </c>
      <c r="P163">
        <v>752</v>
      </c>
      <c r="Q163">
        <v>5122</v>
      </c>
      <c r="R163">
        <v>0</v>
      </c>
      <c r="S163">
        <v>0</v>
      </c>
      <c r="T163">
        <v>7260</v>
      </c>
      <c r="U163">
        <v>16570</v>
      </c>
    </row>
    <row r="164" spans="2:21" x14ac:dyDescent="0.2">
      <c r="B164" s="9">
        <v>2018</v>
      </c>
      <c r="C164">
        <v>0</v>
      </c>
      <c r="D164">
        <v>0</v>
      </c>
      <c r="E164">
        <v>0</v>
      </c>
      <c r="F164">
        <v>3794</v>
      </c>
      <c r="G164">
        <v>0</v>
      </c>
      <c r="H164">
        <v>0</v>
      </c>
      <c r="I164">
        <v>0</v>
      </c>
      <c r="J164">
        <v>524</v>
      </c>
      <c r="K164">
        <v>0</v>
      </c>
      <c r="L164">
        <v>364</v>
      </c>
      <c r="M164">
        <v>0</v>
      </c>
      <c r="N164">
        <v>0</v>
      </c>
      <c r="O164">
        <v>0</v>
      </c>
      <c r="P164">
        <v>752</v>
      </c>
      <c r="Q164">
        <v>5434</v>
      </c>
      <c r="R164">
        <v>0</v>
      </c>
      <c r="S164">
        <v>0</v>
      </c>
      <c r="T164">
        <v>7616</v>
      </c>
      <c r="U164">
        <v>17301</v>
      </c>
    </row>
    <row r="165" spans="2:21" x14ac:dyDescent="0.2">
      <c r="B165" s="9">
        <v>2019</v>
      </c>
      <c r="C165">
        <v>0</v>
      </c>
      <c r="D165">
        <v>0</v>
      </c>
      <c r="E165">
        <v>0</v>
      </c>
      <c r="F165">
        <v>3794</v>
      </c>
      <c r="G165">
        <v>0</v>
      </c>
      <c r="H165">
        <v>0</v>
      </c>
      <c r="I165">
        <v>0</v>
      </c>
      <c r="J165">
        <v>524</v>
      </c>
      <c r="K165">
        <v>0</v>
      </c>
      <c r="L165">
        <v>364</v>
      </c>
      <c r="M165">
        <v>0</v>
      </c>
      <c r="N165">
        <v>0</v>
      </c>
      <c r="O165">
        <v>0</v>
      </c>
      <c r="P165">
        <v>1442</v>
      </c>
      <c r="Q165">
        <v>6124</v>
      </c>
      <c r="R165">
        <v>0</v>
      </c>
      <c r="S165">
        <v>0</v>
      </c>
      <c r="T165">
        <v>8306</v>
      </c>
      <c r="U165">
        <v>18629</v>
      </c>
    </row>
    <row r="167" spans="2:21" x14ac:dyDescent="0.2">
      <c r="B167" s="9" t="s">
        <v>219</v>
      </c>
    </row>
    <row r="168" spans="2:21" x14ac:dyDescent="0.2">
      <c r="C168" t="s">
        <v>194</v>
      </c>
      <c r="D168" t="s">
        <v>195</v>
      </c>
      <c r="E168" t="s">
        <v>196</v>
      </c>
      <c r="F168" t="s">
        <v>197</v>
      </c>
      <c r="G168" t="s">
        <v>198</v>
      </c>
      <c r="H168" t="s">
        <v>199</v>
      </c>
      <c r="I168" t="s">
        <v>200</v>
      </c>
      <c r="J168" t="s">
        <v>201</v>
      </c>
      <c r="K168" s="9" t="s">
        <v>202</v>
      </c>
      <c r="L168" s="73" t="s">
        <v>203</v>
      </c>
      <c r="M168" t="s">
        <v>204</v>
      </c>
      <c r="N168" t="s">
        <v>205</v>
      </c>
      <c r="O168" t="s">
        <v>206</v>
      </c>
      <c r="P168" t="s">
        <v>207</v>
      </c>
      <c r="Q168" s="9" t="s">
        <v>208</v>
      </c>
      <c r="R168" s="73" t="s">
        <v>209</v>
      </c>
      <c r="S168" s="73" t="s">
        <v>210</v>
      </c>
      <c r="T168" s="9" t="s">
        <v>211</v>
      </c>
      <c r="U168" s="9" t="s">
        <v>212</v>
      </c>
    </row>
    <row r="169" spans="2:21" x14ac:dyDescent="0.2">
      <c r="B169" s="9">
        <v>2000</v>
      </c>
      <c r="C169">
        <v>0</v>
      </c>
      <c r="D169">
        <v>0</v>
      </c>
      <c r="E169">
        <v>0</v>
      </c>
      <c r="F169">
        <v>116</v>
      </c>
      <c r="G169">
        <v>0</v>
      </c>
      <c r="H169">
        <v>0</v>
      </c>
      <c r="I169">
        <v>0</v>
      </c>
      <c r="J169">
        <v>1337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1346</v>
      </c>
      <c r="Q169">
        <v>2799</v>
      </c>
      <c r="R169">
        <v>0</v>
      </c>
      <c r="S169">
        <v>0</v>
      </c>
      <c r="T169">
        <v>4184</v>
      </c>
      <c r="U169">
        <v>9656</v>
      </c>
    </row>
    <row r="170" spans="2:21" x14ac:dyDescent="0.2">
      <c r="B170" s="9">
        <v>2001</v>
      </c>
      <c r="C170">
        <v>0</v>
      </c>
      <c r="D170">
        <v>0</v>
      </c>
      <c r="E170">
        <v>0</v>
      </c>
      <c r="F170">
        <v>116</v>
      </c>
      <c r="G170">
        <v>0</v>
      </c>
      <c r="H170">
        <v>0</v>
      </c>
      <c r="I170">
        <v>0</v>
      </c>
      <c r="J170">
        <v>1337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1648</v>
      </c>
      <c r="Q170">
        <v>3101</v>
      </c>
      <c r="R170">
        <v>0</v>
      </c>
      <c r="S170">
        <v>0</v>
      </c>
      <c r="T170">
        <v>4486</v>
      </c>
      <c r="U170">
        <v>10042</v>
      </c>
    </row>
    <row r="171" spans="2:21" x14ac:dyDescent="0.2">
      <c r="B171" s="9">
        <v>2002</v>
      </c>
      <c r="C171">
        <v>0</v>
      </c>
      <c r="D171">
        <v>0</v>
      </c>
      <c r="E171">
        <v>0</v>
      </c>
      <c r="F171">
        <v>116</v>
      </c>
      <c r="G171">
        <v>0</v>
      </c>
      <c r="H171">
        <v>0</v>
      </c>
      <c r="I171">
        <v>0</v>
      </c>
      <c r="J171">
        <v>1337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1648</v>
      </c>
      <c r="Q171">
        <v>3101</v>
      </c>
      <c r="R171">
        <v>0</v>
      </c>
      <c r="S171">
        <v>108</v>
      </c>
      <c r="T171">
        <v>4594</v>
      </c>
      <c r="U171">
        <v>9541</v>
      </c>
    </row>
    <row r="172" spans="2:21" x14ac:dyDescent="0.2">
      <c r="B172" s="9">
        <v>2003</v>
      </c>
      <c r="C172">
        <v>0</v>
      </c>
      <c r="D172">
        <v>0</v>
      </c>
      <c r="E172">
        <v>0</v>
      </c>
      <c r="F172">
        <v>116</v>
      </c>
      <c r="G172">
        <v>0</v>
      </c>
      <c r="H172">
        <v>0</v>
      </c>
      <c r="I172">
        <v>0</v>
      </c>
      <c r="J172">
        <v>1337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1648</v>
      </c>
      <c r="Q172">
        <v>3101</v>
      </c>
      <c r="R172">
        <v>0</v>
      </c>
      <c r="S172">
        <v>108</v>
      </c>
      <c r="T172">
        <v>4658</v>
      </c>
      <c r="U172">
        <v>10523</v>
      </c>
    </row>
    <row r="173" spans="2:21" x14ac:dyDescent="0.2">
      <c r="B173" s="9">
        <v>2004</v>
      </c>
      <c r="C173">
        <v>0</v>
      </c>
      <c r="D173">
        <v>0</v>
      </c>
      <c r="E173">
        <v>0</v>
      </c>
      <c r="F173">
        <v>116</v>
      </c>
      <c r="G173">
        <v>0</v>
      </c>
      <c r="H173">
        <v>0</v>
      </c>
      <c r="I173">
        <v>0</v>
      </c>
      <c r="J173">
        <v>1860</v>
      </c>
      <c r="K173">
        <v>0</v>
      </c>
      <c r="L173">
        <v>406</v>
      </c>
      <c r="M173">
        <v>0</v>
      </c>
      <c r="N173">
        <v>0</v>
      </c>
      <c r="O173">
        <v>0</v>
      </c>
      <c r="P173">
        <v>1180</v>
      </c>
      <c r="Q173">
        <v>3562</v>
      </c>
      <c r="R173">
        <v>0</v>
      </c>
      <c r="S173">
        <v>108</v>
      </c>
      <c r="T173">
        <v>5160</v>
      </c>
      <c r="U173">
        <v>10736</v>
      </c>
    </row>
    <row r="174" spans="2:21" x14ac:dyDescent="0.2">
      <c r="B174" s="9">
        <v>2005</v>
      </c>
      <c r="C174">
        <v>0</v>
      </c>
      <c r="D174">
        <v>0</v>
      </c>
      <c r="E174">
        <v>0</v>
      </c>
      <c r="F174">
        <v>116</v>
      </c>
      <c r="G174">
        <v>0</v>
      </c>
      <c r="H174">
        <v>0</v>
      </c>
      <c r="I174">
        <v>0</v>
      </c>
      <c r="J174">
        <v>1860</v>
      </c>
      <c r="K174">
        <v>0</v>
      </c>
      <c r="L174">
        <v>406</v>
      </c>
      <c r="M174">
        <v>0</v>
      </c>
      <c r="N174">
        <v>0</v>
      </c>
      <c r="O174">
        <v>0</v>
      </c>
      <c r="P174">
        <v>1180</v>
      </c>
      <c r="Q174">
        <v>3562</v>
      </c>
      <c r="R174">
        <v>0</v>
      </c>
      <c r="S174">
        <v>0</v>
      </c>
      <c r="T174">
        <v>5028</v>
      </c>
      <c r="U174">
        <v>10117</v>
      </c>
    </row>
    <row r="175" spans="2:21" x14ac:dyDescent="0.2">
      <c r="B175" s="9">
        <v>2006</v>
      </c>
      <c r="C175">
        <v>0</v>
      </c>
      <c r="D175">
        <v>0</v>
      </c>
      <c r="E175">
        <v>0</v>
      </c>
      <c r="F175">
        <v>116</v>
      </c>
      <c r="G175">
        <v>0</v>
      </c>
      <c r="H175">
        <v>0</v>
      </c>
      <c r="I175">
        <v>0</v>
      </c>
      <c r="J175">
        <v>1860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1180</v>
      </c>
      <c r="Q175">
        <v>3156</v>
      </c>
      <c r="R175">
        <v>0</v>
      </c>
      <c r="S175">
        <v>0</v>
      </c>
      <c r="T175">
        <v>5076</v>
      </c>
      <c r="U175">
        <v>10287</v>
      </c>
    </row>
    <row r="176" spans="2:21" x14ac:dyDescent="0.2">
      <c r="B176" s="9">
        <v>2007</v>
      </c>
      <c r="C176">
        <v>0</v>
      </c>
      <c r="D176">
        <v>0</v>
      </c>
      <c r="E176">
        <v>0</v>
      </c>
      <c r="F176">
        <v>116</v>
      </c>
      <c r="G176">
        <v>0</v>
      </c>
      <c r="H176">
        <v>0</v>
      </c>
      <c r="I176">
        <v>0</v>
      </c>
      <c r="J176">
        <v>1860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1180</v>
      </c>
      <c r="Q176">
        <v>3156</v>
      </c>
      <c r="R176">
        <v>0</v>
      </c>
      <c r="S176">
        <v>0</v>
      </c>
      <c r="T176">
        <v>5124</v>
      </c>
      <c r="U176">
        <v>9454</v>
      </c>
    </row>
    <row r="177" spans="2:21" x14ac:dyDescent="0.2">
      <c r="B177" s="9">
        <v>2008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1860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709</v>
      </c>
      <c r="Q177">
        <v>2569</v>
      </c>
      <c r="R177">
        <v>0</v>
      </c>
      <c r="S177">
        <v>0</v>
      </c>
      <c r="T177">
        <v>4072</v>
      </c>
      <c r="U177">
        <v>8559</v>
      </c>
    </row>
    <row r="178" spans="2:21" x14ac:dyDescent="0.2">
      <c r="B178" s="9">
        <v>2009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1860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680</v>
      </c>
      <c r="Q178">
        <v>2540</v>
      </c>
      <c r="R178">
        <v>0</v>
      </c>
      <c r="S178">
        <v>0</v>
      </c>
      <c r="T178">
        <v>4079</v>
      </c>
      <c r="U178">
        <v>8703</v>
      </c>
    </row>
    <row r="179" spans="2:21" x14ac:dyDescent="0.2">
      <c r="B179" s="9">
        <v>2010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1860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710</v>
      </c>
      <c r="Q179">
        <v>2570</v>
      </c>
      <c r="R179">
        <v>0</v>
      </c>
      <c r="S179">
        <v>0</v>
      </c>
      <c r="T179">
        <v>4121</v>
      </c>
      <c r="U179">
        <v>8244</v>
      </c>
    </row>
    <row r="180" spans="2:21" x14ac:dyDescent="0.2">
      <c r="B180" s="9">
        <v>2011</v>
      </c>
      <c r="C180">
        <v>0</v>
      </c>
      <c r="D180">
        <v>0</v>
      </c>
      <c r="E180">
        <v>0</v>
      </c>
      <c r="F180">
        <v>122</v>
      </c>
      <c r="G180">
        <v>0</v>
      </c>
      <c r="H180">
        <v>0</v>
      </c>
      <c r="I180">
        <v>0</v>
      </c>
      <c r="J180">
        <v>1860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937</v>
      </c>
      <c r="Q180">
        <v>2919</v>
      </c>
      <c r="R180">
        <v>0</v>
      </c>
      <c r="S180">
        <v>0</v>
      </c>
      <c r="T180">
        <v>4470</v>
      </c>
      <c r="U180">
        <v>9506</v>
      </c>
    </row>
    <row r="181" spans="2:21" x14ac:dyDescent="0.2">
      <c r="B181" s="9">
        <v>2012</v>
      </c>
      <c r="C181">
        <v>0</v>
      </c>
      <c r="D181">
        <v>0</v>
      </c>
      <c r="E181">
        <v>0</v>
      </c>
      <c r="F181">
        <v>122</v>
      </c>
      <c r="G181">
        <v>0</v>
      </c>
      <c r="H181">
        <v>0</v>
      </c>
      <c r="I181">
        <v>0</v>
      </c>
      <c r="J181">
        <v>1860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1072</v>
      </c>
      <c r="Q181">
        <v>3054</v>
      </c>
      <c r="R181">
        <v>0</v>
      </c>
      <c r="S181">
        <v>0</v>
      </c>
      <c r="T181">
        <v>4605</v>
      </c>
      <c r="U181">
        <v>10619</v>
      </c>
    </row>
    <row r="182" spans="2:21" x14ac:dyDescent="0.2">
      <c r="B182" s="9">
        <v>2013</v>
      </c>
      <c r="C182">
        <v>0</v>
      </c>
      <c r="D182">
        <v>0</v>
      </c>
      <c r="E182">
        <v>0</v>
      </c>
      <c r="F182">
        <v>122</v>
      </c>
      <c r="G182">
        <v>0</v>
      </c>
      <c r="H182">
        <v>0</v>
      </c>
      <c r="I182">
        <v>0</v>
      </c>
      <c r="J182">
        <v>2352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1072</v>
      </c>
      <c r="Q182">
        <v>3546</v>
      </c>
      <c r="R182">
        <v>0</v>
      </c>
      <c r="S182">
        <v>0</v>
      </c>
      <c r="T182">
        <v>5097</v>
      </c>
      <c r="U182">
        <v>11118</v>
      </c>
    </row>
    <row r="183" spans="2:21" x14ac:dyDescent="0.2">
      <c r="B183" s="9">
        <v>2014</v>
      </c>
      <c r="C183">
        <v>0</v>
      </c>
      <c r="D183">
        <v>0</v>
      </c>
      <c r="E183">
        <v>0</v>
      </c>
      <c r="F183">
        <v>122</v>
      </c>
      <c r="G183">
        <v>0</v>
      </c>
      <c r="H183">
        <v>0</v>
      </c>
      <c r="I183">
        <v>0</v>
      </c>
      <c r="J183">
        <v>2352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1072</v>
      </c>
      <c r="Q183">
        <v>3546</v>
      </c>
      <c r="R183">
        <v>0</v>
      </c>
      <c r="S183">
        <v>0</v>
      </c>
      <c r="T183">
        <v>5360</v>
      </c>
      <c r="U183">
        <v>9886</v>
      </c>
    </row>
    <row r="184" spans="2:21" x14ac:dyDescent="0.2">
      <c r="B184" s="9">
        <v>2015</v>
      </c>
      <c r="C184">
        <v>0</v>
      </c>
      <c r="D184">
        <v>0</v>
      </c>
      <c r="E184">
        <v>0</v>
      </c>
      <c r="F184">
        <v>122</v>
      </c>
      <c r="G184">
        <v>0</v>
      </c>
      <c r="H184">
        <v>0</v>
      </c>
      <c r="I184">
        <v>0</v>
      </c>
      <c r="J184">
        <v>2352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1072</v>
      </c>
      <c r="Q184">
        <v>3546</v>
      </c>
      <c r="R184">
        <v>0</v>
      </c>
      <c r="S184">
        <v>0</v>
      </c>
      <c r="T184">
        <v>5360</v>
      </c>
      <c r="U184">
        <v>7910</v>
      </c>
    </row>
    <row r="185" spans="2:21" x14ac:dyDescent="0.2">
      <c r="B185" s="9">
        <v>2016</v>
      </c>
      <c r="C185">
        <v>0</v>
      </c>
      <c r="D185">
        <v>0</v>
      </c>
      <c r="E185">
        <v>0</v>
      </c>
      <c r="F185">
        <v>122</v>
      </c>
      <c r="G185">
        <v>0</v>
      </c>
      <c r="H185">
        <v>0</v>
      </c>
      <c r="I185">
        <v>0</v>
      </c>
      <c r="J185">
        <v>2352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770</v>
      </c>
      <c r="Q185">
        <v>3244</v>
      </c>
      <c r="R185">
        <v>0</v>
      </c>
      <c r="S185">
        <v>0</v>
      </c>
      <c r="T185">
        <v>5058</v>
      </c>
      <c r="U185">
        <v>7608</v>
      </c>
    </row>
    <row r="186" spans="2:21" x14ac:dyDescent="0.2">
      <c r="B186" s="9">
        <v>2017</v>
      </c>
      <c r="C186">
        <v>0</v>
      </c>
      <c r="D186">
        <v>0</v>
      </c>
      <c r="E186">
        <v>0</v>
      </c>
      <c r="F186">
        <v>122</v>
      </c>
      <c r="G186">
        <v>0</v>
      </c>
      <c r="H186">
        <v>0</v>
      </c>
      <c r="I186">
        <v>0</v>
      </c>
      <c r="J186">
        <v>2352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392</v>
      </c>
      <c r="Q186">
        <v>2866</v>
      </c>
      <c r="R186">
        <v>0</v>
      </c>
      <c r="S186">
        <v>0</v>
      </c>
      <c r="T186">
        <v>4680</v>
      </c>
      <c r="U186">
        <v>7244</v>
      </c>
    </row>
    <row r="187" spans="2:21" x14ac:dyDescent="0.2">
      <c r="B187" s="9">
        <v>2018</v>
      </c>
      <c r="C187">
        <v>0</v>
      </c>
      <c r="D187">
        <v>0</v>
      </c>
      <c r="E187">
        <v>0</v>
      </c>
      <c r="F187">
        <v>122</v>
      </c>
      <c r="G187">
        <v>0</v>
      </c>
      <c r="H187">
        <v>0</v>
      </c>
      <c r="I187">
        <v>0</v>
      </c>
      <c r="J187">
        <v>2142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392</v>
      </c>
      <c r="Q187">
        <v>2656</v>
      </c>
      <c r="R187">
        <v>0</v>
      </c>
      <c r="S187">
        <v>0</v>
      </c>
      <c r="T187">
        <v>4470</v>
      </c>
      <c r="U187">
        <v>7000</v>
      </c>
    </row>
    <row r="188" spans="2:21" x14ac:dyDescent="0.2">
      <c r="B188" s="9">
        <v>2019</v>
      </c>
      <c r="C188">
        <v>0</v>
      </c>
      <c r="D188">
        <v>0</v>
      </c>
      <c r="E188">
        <v>0</v>
      </c>
      <c r="F188">
        <v>122</v>
      </c>
      <c r="G188">
        <v>0</v>
      </c>
      <c r="H188">
        <v>0</v>
      </c>
      <c r="I188">
        <v>0</v>
      </c>
      <c r="J188">
        <v>2142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392</v>
      </c>
      <c r="Q188">
        <v>2656</v>
      </c>
      <c r="R188">
        <v>0</v>
      </c>
      <c r="S188">
        <v>0</v>
      </c>
      <c r="T188">
        <v>4470</v>
      </c>
      <c r="U188">
        <v>6878</v>
      </c>
    </row>
    <row r="190" spans="2:21" x14ac:dyDescent="0.2">
      <c r="B190" s="9" t="s">
        <v>220</v>
      </c>
    </row>
    <row r="191" spans="2:21" x14ac:dyDescent="0.2">
      <c r="C191" t="s">
        <v>194</v>
      </c>
      <c r="D191" t="s">
        <v>195</v>
      </c>
      <c r="E191" t="s">
        <v>196</v>
      </c>
      <c r="F191" t="s">
        <v>197</v>
      </c>
      <c r="G191" t="s">
        <v>198</v>
      </c>
      <c r="H191" t="s">
        <v>199</v>
      </c>
      <c r="I191" t="s">
        <v>200</v>
      </c>
      <c r="J191" t="s">
        <v>201</v>
      </c>
      <c r="K191" s="9" t="s">
        <v>202</v>
      </c>
      <c r="L191" s="73" t="s">
        <v>203</v>
      </c>
      <c r="M191" t="s">
        <v>204</v>
      </c>
      <c r="N191" t="s">
        <v>205</v>
      </c>
      <c r="O191" t="s">
        <v>206</v>
      </c>
      <c r="P191" t="s">
        <v>207</v>
      </c>
      <c r="Q191" s="9" t="s">
        <v>208</v>
      </c>
      <c r="R191" s="73" t="s">
        <v>209</v>
      </c>
      <c r="S191" s="73" t="s">
        <v>210</v>
      </c>
      <c r="T191" s="9" t="s">
        <v>211</v>
      </c>
      <c r="U191" s="9" t="s">
        <v>212</v>
      </c>
    </row>
    <row r="192" spans="2:21" x14ac:dyDescent="0.2">
      <c r="B192" s="9">
        <v>2000</v>
      </c>
      <c r="C192">
        <v>0</v>
      </c>
      <c r="D192">
        <v>32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32</v>
      </c>
      <c r="R192">
        <v>0</v>
      </c>
      <c r="S192">
        <v>0</v>
      </c>
      <c r="T192">
        <v>32</v>
      </c>
      <c r="U192">
        <v>813</v>
      </c>
    </row>
    <row r="193" spans="2:21" x14ac:dyDescent="0.2">
      <c r="B193" s="9">
        <v>2001</v>
      </c>
      <c r="C193">
        <v>0</v>
      </c>
      <c r="D193">
        <v>32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32</v>
      </c>
      <c r="R193">
        <v>0</v>
      </c>
      <c r="S193">
        <v>0</v>
      </c>
      <c r="T193">
        <v>32</v>
      </c>
      <c r="U193">
        <v>832</v>
      </c>
    </row>
    <row r="194" spans="2:21" x14ac:dyDescent="0.2">
      <c r="B194" s="9">
        <v>2002</v>
      </c>
      <c r="C194">
        <v>0</v>
      </c>
      <c r="D194">
        <v>32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32</v>
      </c>
      <c r="R194">
        <v>0</v>
      </c>
      <c r="S194">
        <v>0</v>
      </c>
      <c r="T194">
        <v>32</v>
      </c>
      <c r="U194">
        <v>930</v>
      </c>
    </row>
    <row r="195" spans="2:21" x14ac:dyDescent="0.2">
      <c r="B195" s="9">
        <v>2003</v>
      </c>
      <c r="C195">
        <v>0</v>
      </c>
      <c r="D195">
        <v>32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32</v>
      </c>
      <c r="R195">
        <v>0</v>
      </c>
      <c r="S195">
        <v>0</v>
      </c>
      <c r="T195">
        <v>32</v>
      </c>
      <c r="U195">
        <v>930</v>
      </c>
    </row>
    <row r="196" spans="2:21" x14ac:dyDescent="0.2">
      <c r="B196" s="9">
        <v>2004</v>
      </c>
      <c r="C196">
        <v>0</v>
      </c>
      <c r="D196">
        <v>32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32</v>
      </c>
      <c r="R196">
        <v>0</v>
      </c>
      <c r="S196">
        <v>0</v>
      </c>
      <c r="T196">
        <v>82</v>
      </c>
      <c r="U196">
        <v>940</v>
      </c>
    </row>
    <row r="197" spans="2:21" x14ac:dyDescent="0.2">
      <c r="B197" s="9">
        <v>2005</v>
      </c>
      <c r="C197">
        <v>0</v>
      </c>
      <c r="D197">
        <v>32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32</v>
      </c>
      <c r="R197">
        <v>0</v>
      </c>
      <c r="S197">
        <v>0</v>
      </c>
      <c r="T197">
        <v>96</v>
      </c>
      <c r="U197">
        <v>954</v>
      </c>
    </row>
    <row r="198" spans="2:21" x14ac:dyDescent="0.2">
      <c r="B198" s="9">
        <v>2006</v>
      </c>
      <c r="C198">
        <v>0</v>
      </c>
      <c r="D198">
        <v>32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32</v>
      </c>
      <c r="R198">
        <v>0</v>
      </c>
      <c r="S198">
        <v>0</v>
      </c>
      <c r="T198">
        <v>96</v>
      </c>
      <c r="U198">
        <v>1008</v>
      </c>
    </row>
    <row r="199" spans="2:21" x14ac:dyDescent="0.2">
      <c r="B199" s="9">
        <v>2007</v>
      </c>
      <c r="C199">
        <v>0</v>
      </c>
      <c r="D199">
        <v>32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32</v>
      </c>
      <c r="R199">
        <v>0</v>
      </c>
      <c r="S199">
        <v>0</v>
      </c>
      <c r="T199">
        <v>583</v>
      </c>
      <c r="U199">
        <v>1536</v>
      </c>
    </row>
    <row r="200" spans="2:21" x14ac:dyDescent="0.2">
      <c r="B200" s="9">
        <v>2008</v>
      </c>
      <c r="C200">
        <v>0</v>
      </c>
      <c r="D200">
        <v>32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32</v>
      </c>
      <c r="R200">
        <v>0</v>
      </c>
      <c r="S200">
        <v>0</v>
      </c>
      <c r="T200">
        <v>659</v>
      </c>
      <c r="U200">
        <v>1663</v>
      </c>
    </row>
    <row r="201" spans="2:21" x14ac:dyDescent="0.2">
      <c r="B201" s="9">
        <v>2009</v>
      </c>
      <c r="C201">
        <v>0</v>
      </c>
      <c r="D201">
        <v>32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32</v>
      </c>
      <c r="R201">
        <v>0</v>
      </c>
      <c r="S201">
        <v>0</v>
      </c>
      <c r="T201">
        <v>623</v>
      </c>
      <c r="U201">
        <v>1724</v>
      </c>
    </row>
    <row r="202" spans="2:21" x14ac:dyDescent="0.2">
      <c r="B202" s="9">
        <v>2010</v>
      </c>
      <c r="C202">
        <v>0</v>
      </c>
      <c r="D202">
        <v>32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32</v>
      </c>
      <c r="R202">
        <v>0</v>
      </c>
      <c r="S202">
        <v>0</v>
      </c>
      <c r="T202">
        <v>623</v>
      </c>
      <c r="U202">
        <v>1639</v>
      </c>
    </row>
    <row r="203" spans="2:21" x14ac:dyDescent="0.2">
      <c r="B203" s="9">
        <v>2011</v>
      </c>
      <c r="C203">
        <v>0</v>
      </c>
      <c r="D203">
        <v>32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32</v>
      </c>
      <c r="R203">
        <v>0</v>
      </c>
      <c r="S203">
        <v>0</v>
      </c>
      <c r="T203">
        <v>623</v>
      </c>
      <c r="U203">
        <v>1063</v>
      </c>
    </row>
    <row r="204" spans="2:21" x14ac:dyDescent="0.2">
      <c r="B204" s="9">
        <v>2012</v>
      </c>
      <c r="C204">
        <v>0</v>
      </c>
      <c r="D204">
        <v>32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32</v>
      </c>
      <c r="R204">
        <v>0</v>
      </c>
      <c r="S204">
        <v>0</v>
      </c>
      <c r="T204">
        <v>623</v>
      </c>
      <c r="U204">
        <v>1184</v>
      </c>
    </row>
    <row r="205" spans="2:21" x14ac:dyDescent="0.2">
      <c r="B205" s="9">
        <v>2013</v>
      </c>
      <c r="C205">
        <v>0</v>
      </c>
      <c r="D205">
        <v>32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32</v>
      </c>
      <c r="R205">
        <v>0</v>
      </c>
      <c r="S205">
        <v>0</v>
      </c>
      <c r="T205">
        <v>623</v>
      </c>
      <c r="U205">
        <v>1199</v>
      </c>
    </row>
    <row r="206" spans="2:21" x14ac:dyDescent="0.2">
      <c r="B206" s="9">
        <v>2014</v>
      </c>
      <c r="C206">
        <v>0</v>
      </c>
      <c r="D206">
        <v>32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32</v>
      </c>
      <c r="R206">
        <v>0</v>
      </c>
      <c r="S206">
        <v>0</v>
      </c>
      <c r="T206">
        <v>122</v>
      </c>
      <c r="U206">
        <v>445</v>
      </c>
    </row>
    <row r="207" spans="2:21" x14ac:dyDescent="0.2">
      <c r="B207" s="9">
        <v>2015</v>
      </c>
      <c r="C207">
        <v>0</v>
      </c>
      <c r="D207">
        <v>32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32</v>
      </c>
      <c r="R207">
        <v>0</v>
      </c>
      <c r="S207">
        <v>0</v>
      </c>
      <c r="T207">
        <v>122</v>
      </c>
      <c r="U207">
        <v>467</v>
      </c>
    </row>
    <row r="208" spans="2:21" x14ac:dyDescent="0.2">
      <c r="B208" s="9">
        <v>2016</v>
      </c>
      <c r="C208">
        <v>0</v>
      </c>
      <c r="D208">
        <v>32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32</v>
      </c>
      <c r="R208" s="40">
        <v>0</v>
      </c>
      <c r="S208">
        <v>0</v>
      </c>
      <c r="T208">
        <v>104</v>
      </c>
      <c r="U208">
        <v>481</v>
      </c>
    </row>
    <row r="209" spans="2:21" x14ac:dyDescent="0.2">
      <c r="B209" s="9">
        <v>2017</v>
      </c>
      <c r="C209">
        <v>0</v>
      </c>
      <c r="D209">
        <v>32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32</v>
      </c>
      <c r="R209">
        <v>0</v>
      </c>
      <c r="S209" s="40">
        <v>0</v>
      </c>
      <c r="T209">
        <v>104</v>
      </c>
      <c r="U209">
        <v>481</v>
      </c>
    </row>
    <row r="210" spans="2:21" x14ac:dyDescent="0.2">
      <c r="B210" s="9">
        <v>2018</v>
      </c>
      <c r="C210">
        <v>0</v>
      </c>
      <c r="D210">
        <v>32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72</v>
      </c>
      <c r="Q210">
        <v>104</v>
      </c>
      <c r="R210">
        <v>0</v>
      </c>
      <c r="S210" s="40">
        <v>0</v>
      </c>
      <c r="T210">
        <v>176</v>
      </c>
      <c r="U210">
        <v>535</v>
      </c>
    </row>
    <row r="211" spans="2:21" x14ac:dyDescent="0.2">
      <c r="B211" s="9">
        <v>2019</v>
      </c>
      <c r="C211">
        <v>0</v>
      </c>
      <c r="D211">
        <v>32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72</v>
      </c>
      <c r="Q211">
        <v>104</v>
      </c>
      <c r="R211">
        <v>0</v>
      </c>
      <c r="S211" s="40">
        <v>0</v>
      </c>
      <c r="T211">
        <v>176</v>
      </c>
      <c r="U211">
        <v>535</v>
      </c>
    </row>
    <row r="213" spans="2:21" x14ac:dyDescent="0.2">
      <c r="B213" s="9" t="s">
        <v>221</v>
      </c>
    </row>
    <row r="214" spans="2:21" x14ac:dyDescent="0.2">
      <c r="C214" t="s">
        <v>194</v>
      </c>
      <c r="D214" t="s">
        <v>195</v>
      </c>
      <c r="E214" t="s">
        <v>196</v>
      </c>
      <c r="F214" t="s">
        <v>197</v>
      </c>
      <c r="G214" t="s">
        <v>198</v>
      </c>
      <c r="H214" t="s">
        <v>199</v>
      </c>
      <c r="I214" t="s">
        <v>200</v>
      </c>
      <c r="J214" t="s">
        <v>201</v>
      </c>
      <c r="K214" s="9" t="s">
        <v>202</v>
      </c>
      <c r="L214" s="73" t="s">
        <v>203</v>
      </c>
      <c r="M214" t="s">
        <v>204</v>
      </c>
      <c r="N214" t="s">
        <v>205</v>
      </c>
      <c r="O214" t="s">
        <v>206</v>
      </c>
      <c r="P214" t="s">
        <v>207</v>
      </c>
      <c r="Q214" s="9" t="s">
        <v>208</v>
      </c>
      <c r="R214" s="73" t="s">
        <v>209</v>
      </c>
      <c r="S214" s="73" t="s">
        <v>210</v>
      </c>
      <c r="T214" s="9" t="s">
        <v>211</v>
      </c>
      <c r="U214" s="9" t="s">
        <v>212</v>
      </c>
    </row>
    <row r="215" spans="2:21" x14ac:dyDescent="0.2">
      <c r="B215" s="9">
        <v>2000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196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196</v>
      </c>
      <c r="R215">
        <v>0</v>
      </c>
      <c r="S215">
        <v>0</v>
      </c>
      <c r="T215">
        <v>205</v>
      </c>
      <c r="U215">
        <v>233</v>
      </c>
    </row>
    <row r="216" spans="2:21" x14ac:dyDescent="0.2">
      <c r="B216" s="9">
        <v>2001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196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196</v>
      </c>
      <c r="R216">
        <v>0</v>
      </c>
      <c r="S216">
        <v>0</v>
      </c>
      <c r="T216">
        <v>205</v>
      </c>
      <c r="U216">
        <v>277</v>
      </c>
    </row>
    <row r="217" spans="2:21" x14ac:dyDescent="0.2">
      <c r="B217" s="9">
        <v>2002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196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196</v>
      </c>
      <c r="R217">
        <v>0</v>
      </c>
      <c r="S217">
        <v>0</v>
      </c>
      <c r="T217">
        <v>205</v>
      </c>
      <c r="U217">
        <v>277</v>
      </c>
    </row>
    <row r="218" spans="2:21" x14ac:dyDescent="0.2">
      <c r="B218" s="9">
        <v>2003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196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196</v>
      </c>
      <c r="R218">
        <v>0</v>
      </c>
      <c r="S218">
        <v>0</v>
      </c>
      <c r="T218">
        <v>205</v>
      </c>
      <c r="U218">
        <v>277</v>
      </c>
    </row>
    <row r="219" spans="2:21" x14ac:dyDescent="0.2">
      <c r="B219" s="9">
        <v>2004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196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196</v>
      </c>
      <c r="R219">
        <v>0</v>
      </c>
      <c r="S219">
        <v>0</v>
      </c>
      <c r="T219">
        <v>205</v>
      </c>
      <c r="U219">
        <v>328</v>
      </c>
    </row>
    <row r="220" spans="2:21" x14ac:dyDescent="0.2">
      <c r="B220" s="9">
        <v>2005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196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196</v>
      </c>
      <c r="R220">
        <v>0</v>
      </c>
      <c r="S220">
        <v>0</v>
      </c>
      <c r="T220">
        <v>205</v>
      </c>
      <c r="U220">
        <v>328</v>
      </c>
    </row>
    <row r="221" spans="2:21" x14ac:dyDescent="0.2">
      <c r="B221" s="9">
        <v>2006</v>
      </c>
      <c r="C221">
        <v>0</v>
      </c>
      <c r="D221">
        <v>0</v>
      </c>
      <c r="E221">
        <v>0</v>
      </c>
      <c r="F221">
        <v>524</v>
      </c>
      <c r="G221">
        <v>0</v>
      </c>
      <c r="H221">
        <v>0</v>
      </c>
      <c r="I221">
        <v>0</v>
      </c>
      <c r="J221">
        <v>196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720</v>
      </c>
      <c r="R221">
        <v>0</v>
      </c>
      <c r="S221">
        <v>0</v>
      </c>
      <c r="T221">
        <v>729</v>
      </c>
      <c r="U221">
        <v>852</v>
      </c>
    </row>
    <row r="222" spans="2:21" x14ac:dyDescent="0.2">
      <c r="B222" s="9">
        <v>2007</v>
      </c>
      <c r="C222">
        <v>0</v>
      </c>
      <c r="D222">
        <v>0</v>
      </c>
      <c r="E222">
        <v>0</v>
      </c>
      <c r="F222">
        <v>366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366</v>
      </c>
      <c r="R222">
        <v>0</v>
      </c>
      <c r="S222">
        <v>0</v>
      </c>
      <c r="T222">
        <v>375</v>
      </c>
      <c r="U222">
        <v>498</v>
      </c>
    </row>
    <row r="223" spans="2:21" x14ac:dyDescent="0.2">
      <c r="B223" s="9">
        <v>2008</v>
      </c>
      <c r="C223">
        <v>0</v>
      </c>
      <c r="D223">
        <v>0</v>
      </c>
      <c r="E223">
        <v>0</v>
      </c>
      <c r="F223">
        <v>366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366</v>
      </c>
      <c r="R223">
        <v>0</v>
      </c>
      <c r="S223">
        <v>0</v>
      </c>
      <c r="T223">
        <v>375</v>
      </c>
      <c r="U223">
        <v>486</v>
      </c>
    </row>
    <row r="224" spans="2:21" x14ac:dyDescent="0.2">
      <c r="B224" s="9">
        <v>2009</v>
      </c>
      <c r="C224">
        <v>0</v>
      </c>
      <c r="D224">
        <v>0</v>
      </c>
      <c r="E224">
        <v>0</v>
      </c>
      <c r="F224">
        <v>366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366</v>
      </c>
      <c r="R224">
        <v>0</v>
      </c>
      <c r="S224">
        <v>0</v>
      </c>
      <c r="T224">
        <v>375</v>
      </c>
      <c r="U224">
        <v>486</v>
      </c>
    </row>
    <row r="225" spans="2:21" x14ac:dyDescent="0.2">
      <c r="B225" s="9">
        <v>2010</v>
      </c>
      <c r="C225">
        <v>0</v>
      </c>
      <c r="D225">
        <v>0</v>
      </c>
      <c r="E225">
        <v>0</v>
      </c>
      <c r="F225">
        <v>366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366</v>
      </c>
      <c r="R225">
        <v>0</v>
      </c>
      <c r="S225">
        <v>0</v>
      </c>
      <c r="T225">
        <v>375</v>
      </c>
      <c r="U225">
        <v>566</v>
      </c>
    </row>
    <row r="226" spans="2:21" x14ac:dyDescent="0.2">
      <c r="B226" s="9">
        <v>2011</v>
      </c>
      <c r="C226">
        <v>0</v>
      </c>
      <c r="D226">
        <v>0</v>
      </c>
      <c r="E226">
        <v>0</v>
      </c>
      <c r="F226">
        <v>366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366</v>
      </c>
      <c r="R226">
        <v>0</v>
      </c>
      <c r="S226">
        <v>0</v>
      </c>
      <c r="T226">
        <v>375</v>
      </c>
      <c r="U226">
        <v>588</v>
      </c>
    </row>
    <row r="227" spans="2:21" x14ac:dyDescent="0.2">
      <c r="B227" s="9">
        <v>2012</v>
      </c>
      <c r="C227">
        <v>0</v>
      </c>
      <c r="D227">
        <v>0</v>
      </c>
      <c r="E227">
        <v>0</v>
      </c>
      <c r="F227">
        <v>366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366</v>
      </c>
      <c r="R227">
        <v>0</v>
      </c>
      <c r="S227">
        <v>0</v>
      </c>
      <c r="T227">
        <v>375</v>
      </c>
      <c r="U227">
        <v>643</v>
      </c>
    </row>
    <row r="228" spans="2:21" x14ac:dyDescent="0.2">
      <c r="B228" s="9">
        <v>2013</v>
      </c>
      <c r="C228">
        <v>0</v>
      </c>
      <c r="D228">
        <v>0</v>
      </c>
      <c r="E228">
        <v>0</v>
      </c>
      <c r="F228">
        <v>366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366</v>
      </c>
      <c r="R228">
        <v>0</v>
      </c>
      <c r="S228">
        <v>0</v>
      </c>
      <c r="T228">
        <v>375</v>
      </c>
      <c r="U228">
        <v>643</v>
      </c>
    </row>
    <row r="229" spans="2:21" x14ac:dyDescent="0.2">
      <c r="B229" s="9">
        <v>2014</v>
      </c>
      <c r="C229">
        <v>0</v>
      </c>
      <c r="D229">
        <v>0</v>
      </c>
      <c r="E229">
        <v>0</v>
      </c>
      <c r="F229">
        <v>366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366</v>
      </c>
      <c r="R229">
        <v>0</v>
      </c>
      <c r="S229">
        <v>0</v>
      </c>
      <c r="T229">
        <v>375</v>
      </c>
      <c r="U229">
        <v>544</v>
      </c>
    </row>
    <row r="230" spans="2:21" x14ac:dyDescent="0.2">
      <c r="B230" s="9">
        <v>2015</v>
      </c>
      <c r="C230">
        <v>95</v>
      </c>
      <c r="D230">
        <v>0</v>
      </c>
      <c r="E230">
        <v>0</v>
      </c>
      <c r="F230">
        <v>366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461</v>
      </c>
      <c r="R230">
        <v>0</v>
      </c>
      <c r="S230">
        <v>0</v>
      </c>
      <c r="T230">
        <v>470</v>
      </c>
      <c r="U230">
        <v>639</v>
      </c>
    </row>
    <row r="231" spans="2:21" x14ac:dyDescent="0.2">
      <c r="B231" s="9">
        <v>2016</v>
      </c>
      <c r="C231">
        <v>95</v>
      </c>
      <c r="D231">
        <v>0</v>
      </c>
      <c r="E231">
        <v>0</v>
      </c>
      <c r="F231">
        <v>366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461</v>
      </c>
      <c r="R231">
        <v>0</v>
      </c>
      <c r="S231">
        <v>0</v>
      </c>
      <c r="T231">
        <v>470</v>
      </c>
      <c r="U231">
        <v>639</v>
      </c>
    </row>
    <row r="232" spans="2:21" x14ac:dyDescent="0.2">
      <c r="B232" s="9">
        <v>2017</v>
      </c>
      <c r="C232">
        <v>95</v>
      </c>
      <c r="D232">
        <v>0</v>
      </c>
      <c r="E232">
        <v>0</v>
      </c>
      <c r="F232">
        <v>366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461</v>
      </c>
      <c r="R232">
        <v>0</v>
      </c>
      <c r="S232">
        <v>0</v>
      </c>
      <c r="T232">
        <v>470</v>
      </c>
      <c r="U232">
        <v>639</v>
      </c>
    </row>
    <row r="233" spans="2:21" x14ac:dyDescent="0.2">
      <c r="B233" s="9">
        <v>2018</v>
      </c>
      <c r="C233">
        <v>95</v>
      </c>
      <c r="D233">
        <v>0</v>
      </c>
      <c r="E233">
        <v>0</v>
      </c>
      <c r="F233">
        <v>366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461</v>
      </c>
      <c r="R233">
        <v>0</v>
      </c>
      <c r="S233">
        <v>0</v>
      </c>
      <c r="T233">
        <v>470</v>
      </c>
      <c r="U233">
        <v>639</v>
      </c>
    </row>
    <row r="234" spans="2:21" x14ac:dyDescent="0.2">
      <c r="B234" s="9">
        <v>2019</v>
      </c>
      <c r="C234">
        <v>95</v>
      </c>
      <c r="D234">
        <v>0</v>
      </c>
      <c r="E234">
        <v>0</v>
      </c>
      <c r="F234">
        <v>366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461</v>
      </c>
      <c r="R234">
        <v>0</v>
      </c>
      <c r="S234">
        <v>0</v>
      </c>
      <c r="T234">
        <v>470</v>
      </c>
      <c r="U234">
        <v>639</v>
      </c>
    </row>
    <row r="236" spans="2:21" x14ac:dyDescent="0.2">
      <c r="B236" s="9" t="s">
        <v>222</v>
      </c>
    </row>
    <row r="237" spans="2:21" x14ac:dyDescent="0.2">
      <c r="C237" t="s">
        <v>194</v>
      </c>
      <c r="D237" t="s">
        <v>195</v>
      </c>
      <c r="E237" t="s">
        <v>196</v>
      </c>
      <c r="F237" t="s">
        <v>197</v>
      </c>
      <c r="G237" t="s">
        <v>198</v>
      </c>
      <c r="H237" t="s">
        <v>199</v>
      </c>
      <c r="I237" t="s">
        <v>200</v>
      </c>
      <c r="J237" t="s">
        <v>201</v>
      </c>
      <c r="K237" s="9" t="s">
        <v>202</v>
      </c>
      <c r="L237" s="73" t="s">
        <v>203</v>
      </c>
      <c r="M237" t="s">
        <v>204</v>
      </c>
      <c r="N237" t="s">
        <v>205</v>
      </c>
      <c r="O237" t="s">
        <v>206</v>
      </c>
      <c r="P237" t="s">
        <v>207</v>
      </c>
      <c r="Q237" s="9" t="s">
        <v>208</v>
      </c>
      <c r="R237" s="73" t="s">
        <v>209</v>
      </c>
      <c r="S237" s="73" t="s">
        <v>210</v>
      </c>
      <c r="T237" s="9" t="s">
        <v>211</v>
      </c>
      <c r="U237" s="9" t="s">
        <v>212</v>
      </c>
    </row>
    <row r="238" spans="2:21" x14ac:dyDescent="0.2">
      <c r="B238" s="9">
        <v>2000</v>
      </c>
      <c r="Q238">
        <f>SUM(C238:P238)</f>
        <v>0</v>
      </c>
      <c r="T238">
        <v>0</v>
      </c>
      <c r="U238">
        <v>0</v>
      </c>
    </row>
    <row r="239" spans="2:21" x14ac:dyDescent="0.2">
      <c r="B239" s="9">
        <v>2001</v>
      </c>
      <c r="Q239">
        <f t="shared" ref="Q239:Q249" si="2">SUM(C239:P239)</f>
        <v>0</v>
      </c>
      <c r="T239">
        <v>0</v>
      </c>
      <c r="U239">
        <v>0</v>
      </c>
    </row>
    <row r="240" spans="2:21" x14ac:dyDescent="0.2">
      <c r="B240" s="9">
        <v>2002</v>
      </c>
      <c r="Q240">
        <f t="shared" si="2"/>
        <v>0</v>
      </c>
      <c r="T240">
        <v>0</v>
      </c>
      <c r="U240">
        <v>0</v>
      </c>
    </row>
    <row r="241" spans="2:21" x14ac:dyDescent="0.2">
      <c r="B241" s="9">
        <v>2003</v>
      </c>
      <c r="Q241">
        <f t="shared" si="2"/>
        <v>0</v>
      </c>
      <c r="T241">
        <v>0</v>
      </c>
      <c r="U241">
        <v>0</v>
      </c>
    </row>
    <row r="242" spans="2:21" x14ac:dyDescent="0.2">
      <c r="B242" s="9">
        <v>2004</v>
      </c>
      <c r="Q242">
        <f t="shared" si="2"/>
        <v>0</v>
      </c>
      <c r="T242">
        <v>0</v>
      </c>
      <c r="U242">
        <v>0</v>
      </c>
    </row>
    <row r="243" spans="2:21" x14ac:dyDescent="0.2">
      <c r="B243" s="9">
        <v>2005</v>
      </c>
      <c r="Q243">
        <f t="shared" si="2"/>
        <v>0</v>
      </c>
      <c r="T243">
        <v>0</v>
      </c>
      <c r="U243">
        <v>0</v>
      </c>
    </row>
    <row r="244" spans="2:21" x14ac:dyDescent="0.2">
      <c r="B244" s="9">
        <v>2006</v>
      </c>
      <c r="C244">
        <v>44</v>
      </c>
      <c r="D244">
        <v>12</v>
      </c>
      <c r="E244">
        <v>0</v>
      </c>
      <c r="F244">
        <v>188</v>
      </c>
      <c r="G244">
        <v>35</v>
      </c>
      <c r="H244">
        <v>55</v>
      </c>
      <c r="I244">
        <v>84</v>
      </c>
      <c r="J244">
        <v>887</v>
      </c>
      <c r="K244">
        <v>1205</v>
      </c>
      <c r="L244">
        <v>91</v>
      </c>
      <c r="M244">
        <v>33</v>
      </c>
      <c r="N244">
        <v>0</v>
      </c>
      <c r="O244">
        <v>0</v>
      </c>
      <c r="P244">
        <v>773</v>
      </c>
      <c r="Q244">
        <f t="shared" si="2"/>
        <v>3407</v>
      </c>
      <c r="R244">
        <v>64</v>
      </c>
      <c r="S244">
        <v>78</v>
      </c>
      <c r="T244">
        <v>7111</v>
      </c>
      <c r="U244">
        <v>36920</v>
      </c>
    </row>
    <row r="245" spans="2:21" x14ac:dyDescent="0.2">
      <c r="B245" s="9">
        <v>2007</v>
      </c>
      <c r="C245">
        <v>44</v>
      </c>
      <c r="D245">
        <v>12</v>
      </c>
      <c r="E245">
        <v>0</v>
      </c>
      <c r="F245">
        <v>188</v>
      </c>
      <c r="G245">
        <v>35</v>
      </c>
      <c r="H245">
        <v>93</v>
      </c>
      <c r="I245">
        <v>72</v>
      </c>
      <c r="J245">
        <v>907</v>
      </c>
      <c r="K245">
        <v>1161</v>
      </c>
      <c r="L245">
        <v>91</v>
      </c>
      <c r="M245">
        <v>33</v>
      </c>
      <c r="N245">
        <v>0</v>
      </c>
      <c r="O245">
        <v>0</v>
      </c>
      <c r="P245">
        <v>704</v>
      </c>
      <c r="Q245">
        <f t="shared" si="2"/>
        <v>3340</v>
      </c>
      <c r="R245">
        <v>64</v>
      </c>
      <c r="S245">
        <v>64</v>
      </c>
      <c r="T245">
        <v>7009</v>
      </c>
      <c r="U245">
        <v>37287</v>
      </c>
    </row>
    <row r="246" spans="2:21" x14ac:dyDescent="0.2">
      <c r="B246" s="9">
        <v>2008</v>
      </c>
      <c r="C246">
        <v>44</v>
      </c>
      <c r="D246">
        <v>12</v>
      </c>
      <c r="E246">
        <v>0</v>
      </c>
      <c r="F246">
        <v>212</v>
      </c>
      <c r="G246">
        <v>35</v>
      </c>
      <c r="H246">
        <v>56</v>
      </c>
      <c r="I246">
        <v>72</v>
      </c>
      <c r="J246">
        <v>833</v>
      </c>
      <c r="K246">
        <v>1098</v>
      </c>
      <c r="L246">
        <v>91</v>
      </c>
      <c r="M246">
        <v>45</v>
      </c>
      <c r="N246">
        <v>0</v>
      </c>
      <c r="O246">
        <v>0</v>
      </c>
      <c r="P246">
        <v>680</v>
      </c>
      <c r="Q246">
        <f t="shared" si="2"/>
        <v>3178</v>
      </c>
      <c r="R246">
        <v>64</v>
      </c>
      <c r="S246">
        <v>54</v>
      </c>
      <c r="T246">
        <v>6651</v>
      </c>
      <c r="U246">
        <v>36518</v>
      </c>
    </row>
    <row r="247" spans="2:21" x14ac:dyDescent="0.2">
      <c r="B247" s="9">
        <v>2009</v>
      </c>
      <c r="C247">
        <v>44</v>
      </c>
      <c r="D247">
        <v>12</v>
      </c>
      <c r="E247">
        <v>0</v>
      </c>
      <c r="F247">
        <v>224</v>
      </c>
      <c r="G247">
        <v>35</v>
      </c>
      <c r="H247">
        <v>56</v>
      </c>
      <c r="I247">
        <v>72</v>
      </c>
      <c r="J247">
        <v>833</v>
      </c>
      <c r="K247">
        <v>1086</v>
      </c>
      <c r="L247">
        <v>91</v>
      </c>
      <c r="M247">
        <v>45</v>
      </c>
      <c r="N247">
        <v>0</v>
      </c>
      <c r="O247">
        <v>0</v>
      </c>
      <c r="P247">
        <v>680</v>
      </c>
      <c r="Q247">
        <f t="shared" si="2"/>
        <v>3178</v>
      </c>
      <c r="R247">
        <v>64</v>
      </c>
      <c r="S247">
        <v>54</v>
      </c>
      <c r="T247">
        <v>6570</v>
      </c>
      <c r="U247">
        <v>37042</v>
      </c>
    </row>
    <row r="248" spans="2:21" x14ac:dyDescent="0.2">
      <c r="B248" s="9">
        <v>2010</v>
      </c>
      <c r="C248">
        <v>44</v>
      </c>
      <c r="D248">
        <v>12</v>
      </c>
      <c r="E248">
        <v>0</v>
      </c>
      <c r="F248">
        <v>224</v>
      </c>
      <c r="G248">
        <v>35</v>
      </c>
      <c r="H248">
        <v>56</v>
      </c>
      <c r="I248">
        <v>72</v>
      </c>
      <c r="J248">
        <v>833</v>
      </c>
      <c r="K248">
        <v>1348</v>
      </c>
      <c r="L248">
        <v>91</v>
      </c>
      <c r="M248">
        <v>45</v>
      </c>
      <c r="N248">
        <v>18</v>
      </c>
      <c r="O248">
        <v>0</v>
      </c>
      <c r="P248">
        <v>680</v>
      </c>
      <c r="Q248">
        <f t="shared" si="2"/>
        <v>3458</v>
      </c>
      <c r="R248">
        <v>64</v>
      </c>
      <c r="S248">
        <v>54</v>
      </c>
      <c r="T248">
        <v>6852</v>
      </c>
      <c r="U248">
        <v>37778</v>
      </c>
    </row>
    <row r="249" spans="2:21" x14ac:dyDescent="0.2">
      <c r="B249" s="9">
        <v>2011</v>
      </c>
      <c r="C249">
        <v>44</v>
      </c>
      <c r="D249">
        <v>12</v>
      </c>
      <c r="E249">
        <v>0</v>
      </c>
      <c r="F249">
        <v>210</v>
      </c>
      <c r="G249">
        <v>35</v>
      </c>
      <c r="H249">
        <v>56</v>
      </c>
      <c r="I249">
        <v>72</v>
      </c>
      <c r="J249">
        <v>833</v>
      </c>
      <c r="K249">
        <v>1312</v>
      </c>
      <c r="L249">
        <v>91</v>
      </c>
      <c r="M249">
        <v>45</v>
      </c>
      <c r="N249">
        <v>18</v>
      </c>
      <c r="O249">
        <v>0</v>
      </c>
      <c r="P249">
        <v>686</v>
      </c>
      <c r="Q249">
        <f t="shared" si="2"/>
        <v>3414</v>
      </c>
      <c r="R249">
        <v>64</v>
      </c>
      <c r="S249">
        <v>54</v>
      </c>
      <c r="T249">
        <v>7001</v>
      </c>
      <c r="U249">
        <v>38409</v>
      </c>
    </row>
    <row r="250" spans="2:21" x14ac:dyDescent="0.2">
      <c r="B250" s="9">
        <v>2012</v>
      </c>
      <c r="C250">
        <v>54</v>
      </c>
      <c r="D250">
        <v>12</v>
      </c>
      <c r="E250">
        <v>0</v>
      </c>
      <c r="F250">
        <v>210</v>
      </c>
      <c r="G250">
        <v>35</v>
      </c>
      <c r="H250">
        <v>43</v>
      </c>
      <c r="I250">
        <v>72</v>
      </c>
      <c r="J250">
        <v>833</v>
      </c>
      <c r="K250">
        <v>1674</v>
      </c>
      <c r="L250">
        <v>91</v>
      </c>
      <c r="M250">
        <v>45</v>
      </c>
      <c r="N250">
        <v>18</v>
      </c>
      <c r="O250">
        <v>0</v>
      </c>
      <c r="P250">
        <v>629</v>
      </c>
      <c r="Q250">
        <v>3716</v>
      </c>
      <c r="R250">
        <v>64</v>
      </c>
      <c r="S250">
        <v>54</v>
      </c>
      <c r="T250">
        <v>7161</v>
      </c>
      <c r="U250">
        <v>37929</v>
      </c>
    </row>
    <row r="251" spans="2:21" x14ac:dyDescent="0.2">
      <c r="B251" s="9">
        <v>2013</v>
      </c>
      <c r="C251">
        <v>54</v>
      </c>
      <c r="D251">
        <v>12</v>
      </c>
      <c r="E251">
        <v>0</v>
      </c>
      <c r="F251">
        <v>210</v>
      </c>
      <c r="G251">
        <v>35</v>
      </c>
      <c r="H251">
        <v>51</v>
      </c>
      <c r="I251">
        <v>72</v>
      </c>
      <c r="J251">
        <v>811</v>
      </c>
      <c r="K251">
        <v>1827</v>
      </c>
      <c r="L251">
        <v>59</v>
      </c>
      <c r="M251">
        <v>45</v>
      </c>
      <c r="N251">
        <v>18</v>
      </c>
      <c r="O251">
        <v>0</v>
      </c>
      <c r="P251">
        <v>639</v>
      </c>
      <c r="Q251">
        <v>3833</v>
      </c>
      <c r="R251">
        <v>64</v>
      </c>
      <c r="S251">
        <v>54</v>
      </c>
      <c r="T251">
        <v>7359</v>
      </c>
      <c r="U251">
        <v>38355</v>
      </c>
    </row>
    <row r="252" spans="2:21" x14ac:dyDescent="0.2">
      <c r="B252" s="9">
        <v>2014</v>
      </c>
      <c r="C252">
        <v>44</v>
      </c>
      <c r="D252">
        <v>12</v>
      </c>
      <c r="E252">
        <v>0</v>
      </c>
      <c r="F252">
        <v>210</v>
      </c>
      <c r="G252">
        <v>35</v>
      </c>
      <c r="H252">
        <v>32</v>
      </c>
      <c r="I252">
        <v>0</v>
      </c>
      <c r="J252">
        <v>811</v>
      </c>
      <c r="K252">
        <v>1878</v>
      </c>
      <c r="L252">
        <v>59</v>
      </c>
      <c r="M252">
        <v>19</v>
      </c>
      <c r="N252">
        <v>25</v>
      </c>
      <c r="O252">
        <v>0</v>
      </c>
      <c r="P252">
        <v>639</v>
      </c>
      <c r="Q252">
        <v>3764</v>
      </c>
      <c r="R252">
        <v>40</v>
      </c>
      <c r="S252">
        <v>44</v>
      </c>
      <c r="T252">
        <v>7157</v>
      </c>
      <c r="U252">
        <v>33071</v>
      </c>
    </row>
    <row r="253" spans="2:21" x14ac:dyDescent="0.2">
      <c r="B253" s="9">
        <v>2015</v>
      </c>
      <c r="C253">
        <v>44</v>
      </c>
      <c r="D253">
        <v>12</v>
      </c>
      <c r="E253">
        <v>0</v>
      </c>
      <c r="F253">
        <v>210</v>
      </c>
      <c r="G253">
        <v>35</v>
      </c>
      <c r="H253">
        <v>32</v>
      </c>
      <c r="I253">
        <v>0</v>
      </c>
      <c r="J253">
        <v>811</v>
      </c>
      <c r="K253">
        <v>2126</v>
      </c>
      <c r="L253">
        <v>59</v>
      </c>
      <c r="M253">
        <v>19</v>
      </c>
      <c r="N253">
        <v>25</v>
      </c>
      <c r="O253">
        <v>0</v>
      </c>
      <c r="P253">
        <v>615</v>
      </c>
      <c r="Q253">
        <v>3988</v>
      </c>
      <c r="R253">
        <v>40</v>
      </c>
      <c r="S253">
        <v>44</v>
      </c>
      <c r="T253">
        <v>7442</v>
      </c>
      <c r="U253">
        <v>34366</v>
      </c>
    </row>
    <row r="254" spans="2:21" x14ac:dyDescent="0.2">
      <c r="B254" s="9">
        <v>2016</v>
      </c>
      <c r="C254">
        <v>44</v>
      </c>
      <c r="D254">
        <v>12</v>
      </c>
      <c r="E254">
        <v>0</v>
      </c>
      <c r="F254">
        <v>210</v>
      </c>
      <c r="G254">
        <v>35</v>
      </c>
      <c r="H254">
        <v>32</v>
      </c>
      <c r="I254">
        <v>0</v>
      </c>
      <c r="J254">
        <v>811</v>
      </c>
      <c r="K254">
        <v>2331</v>
      </c>
      <c r="L254">
        <v>59</v>
      </c>
      <c r="M254">
        <v>19</v>
      </c>
      <c r="N254">
        <v>47</v>
      </c>
      <c r="O254">
        <v>0</v>
      </c>
      <c r="P254">
        <v>615</v>
      </c>
      <c r="Q254">
        <v>4215</v>
      </c>
      <c r="R254">
        <v>40</v>
      </c>
      <c r="S254">
        <v>44</v>
      </c>
      <c r="T254">
        <v>7681</v>
      </c>
      <c r="U254">
        <v>34693</v>
      </c>
    </row>
    <row r="255" spans="2:21" x14ac:dyDescent="0.2">
      <c r="B255" s="9">
        <v>2017</v>
      </c>
      <c r="C255">
        <v>44</v>
      </c>
      <c r="D255">
        <v>12</v>
      </c>
      <c r="E255">
        <v>0</v>
      </c>
      <c r="F255">
        <v>210</v>
      </c>
      <c r="G255">
        <v>35</v>
      </c>
      <c r="H255">
        <v>32</v>
      </c>
      <c r="I255">
        <v>0</v>
      </c>
      <c r="J255">
        <v>807</v>
      </c>
      <c r="K255">
        <v>2623</v>
      </c>
      <c r="L255">
        <v>59</v>
      </c>
      <c r="M255">
        <v>19</v>
      </c>
      <c r="N255">
        <v>47</v>
      </c>
      <c r="O255">
        <v>0</v>
      </c>
      <c r="P255">
        <v>683</v>
      </c>
      <c r="Q255">
        <v>4571</v>
      </c>
      <c r="R255">
        <v>40</v>
      </c>
      <c r="S255">
        <v>44</v>
      </c>
      <c r="T255">
        <v>8057</v>
      </c>
      <c r="U255">
        <v>35614</v>
      </c>
    </row>
    <row r="256" spans="2:21" x14ac:dyDescent="0.2">
      <c r="B256" s="9">
        <v>2018</v>
      </c>
      <c r="C256">
        <v>44</v>
      </c>
      <c r="D256">
        <v>12</v>
      </c>
      <c r="E256">
        <v>0</v>
      </c>
      <c r="F256">
        <v>210</v>
      </c>
      <c r="G256">
        <v>35</v>
      </c>
      <c r="H256">
        <v>32</v>
      </c>
      <c r="I256">
        <v>0</v>
      </c>
      <c r="J256">
        <v>759</v>
      </c>
      <c r="K256">
        <v>2858</v>
      </c>
      <c r="L256">
        <v>59</v>
      </c>
      <c r="M256">
        <v>19</v>
      </c>
      <c r="N256">
        <v>47</v>
      </c>
      <c r="O256">
        <v>0</v>
      </c>
      <c r="P256">
        <v>704</v>
      </c>
      <c r="Q256">
        <v>4779</v>
      </c>
      <c r="R256">
        <v>49</v>
      </c>
      <c r="S256">
        <v>44</v>
      </c>
      <c r="T256">
        <v>8409</v>
      </c>
      <c r="U256">
        <v>36452</v>
      </c>
    </row>
    <row r="257" spans="2:21" x14ac:dyDescent="0.2">
      <c r="B257" s="9">
        <v>2019</v>
      </c>
      <c r="C257">
        <v>44</v>
      </c>
      <c r="D257">
        <v>12</v>
      </c>
      <c r="E257">
        <v>0</v>
      </c>
      <c r="F257">
        <v>210</v>
      </c>
      <c r="G257">
        <v>35</v>
      </c>
      <c r="H257">
        <v>32</v>
      </c>
      <c r="I257">
        <v>0</v>
      </c>
      <c r="J257">
        <v>714</v>
      </c>
      <c r="K257">
        <v>2876</v>
      </c>
      <c r="L257">
        <v>83</v>
      </c>
      <c r="M257">
        <v>19</v>
      </c>
      <c r="N257">
        <v>47</v>
      </c>
      <c r="O257">
        <v>0</v>
      </c>
      <c r="P257">
        <v>704</v>
      </c>
      <c r="Q257">
        <v>4776</v>
      </c>
      <c r="R257">
        <v>74</v>
      </c>
      <c r="S257">
        <v>44</v>
      </c>
      <c r="T257">
        <v>8528</v>
      </c>
      <c r="U257">
        <v>37468</v>
      </c>
    </row>
    <row r="259" spans="2:21" x14ac:dyDescent="0.2">
      <c r="B259" s="9" t="s">
        <v>223</v>
      </c>
    </row>
    <row r="260" spans="2:21" x14ac:dyDescent="0.2">
      <c r="C260" t="s">
        <v>194</v>
      </c>
      <c r="D260" t="s">
        <v>195</v>
      </c>
      <c r="E260" t="s">
        <v>196</v>
      </c>
      <c r="F260" t="s">
        <v>197</v>
      </c>
      <c r="G260" t="s">
        <v>198</v>
      </c>
      <c r="H260" t="s">
        <v>199</v>
      </c>
      <c r="I260" t="s">
        <v>200</v>
      </c>
      <c r="J260" t="s">
        <v>201</v>
      </c>
      <c r="K260" s="9" t="s">
        <v>202</v>
      </c>
      <c r="L260" s="73" t="s">
        <v>203</v>
      </c>
      <c r="M260" t="s">
        <v>204</v>
      </c>
      <c r="N260" t="s">
        <v>205</v>
      </c>
      <c r="O260" t="s">
        <v>206</v>
      </c>
      <c r="P260" t="s">
        <v>207</v>
      </c>
      <c r="Q260" s="9" t="s">
        <v>208</v>
      </c>
      <c r="R260" s="73" t="s">
        <v>209</v>
      </c>
      <c r="S260" s="73" t="s">
        <v>210</v>
      </c>
      <c r="T260" s="9" t="s">
        <v>211</v>
      </c>
      <c r="U260" s="9" t="s">
        <v>212</v>
      </c>
    </row>
    <row r="261" spans="2:21" x14ac:dyDescent="0.2">
      <c r="B261" s="9">
        <v>2000</v>
      </c>
      <c r="C261">
        <v>44</v>
      </c>
      <c r="D261">
        <v>87</v>
      </c>
      <c r="E261">
        <v>0</v>
      </c>
      <c r="F261">
        <v>1165</v>
      </c>
      <c r="G261">
        <v>23</v>
      </c>
      <c r="H261">
        <v>0</v>
      </c>
      <c r="I261">
        <v>25</v>
      </c>
      <c r="J261">
        <v>914</v>
      </c>
      <c r="K261">
        <v>1081</v>
      </c>
      <c r="L261">
        <v>15</v>
      </c>
      <c r="M261">
        <v>11</v>
      </c>
      <c r="N261">
        <v>41</v>
      </c>
      <c r="O261">
        <v>0</v>
      </c>
      <c r="P261">
        <v>1774</v>
      </c>
      <c r="Q261">
        <v>5180</v>
      </c>
      <c r="R261">
        <v>33</v>
      </c>
      <c r="S261">
        <v>44</v>
      </c>
      <c r="T261">
        <v>8283</v>
      </c>
      <c r="U261">
        <v>30683</v>
      </c>
    </row>
    <row r="262" spans="2:21" x14ac:dyDescent="0.2">
      <c r="B262" s="9">
        <v>2001</v>
      </c>
      <c r="C262">
        <v>44</v>
      </c>
      <c r="D262">
        <v>87</v>
      </c>
      <c r="E262">
        <v>0</v>
      </c>
      <c r="F262">
        <v>1183</v>
      </c>
      <c r="G262">
        <v>23</v>
      </c>
      <c r="H262">
        <v>0</v>
      </c>
      <c r="I262">
        <v>25</v>
      </c>
      <c r="J262">
        <v>914</v>
      </c>
      <c r="K262">
        <v>1178</v>
      </c>
      <c r="L262">
        <v>15</v>
      </c>
      <c r="M262">
        <v>11</v>
      </c>
      <c r="N262">
        <v>41</v>
      </c>
      <c r="O262">
        <v>0</v>
      </c>
      <c r="P262">
        <v>1774</v>
      </c>
      <c r="Q262">
        <v>5295</v>
      </c>
      <c r="R262">
        <v>33</v>
      </c>
      <c r="S262">
        <v>44</v>
      </c>
      <c r="T262">
        <v>8671</v>
      </c>
      <c r="U262">
        <v>31541</v>
      </c>
    </row>
    <row r="263" spans="2:21" x14ac:dyDescent="0.2">
      <c r="B263" s="9">
        <v>2002</v>
      </c>
      <c r="C263">
        <v>44</v>
      </c>
      <c r="D263">
        <v>87</v>
      </c>
      <c r="E263">
        <v>0</v>
      </c>
      <c r="F263">
        <v>485</v>
      </c>
      <c r="G263">
        <v>23</v>
      </c>
      <c r="H263">
        <v>0</v>
      </c>
      <c r="I263">
        <v>47</v>
      </c>
      <c r="J263">
        <v>994</v>
      </c>
      <c r="K263">
        <v>1099</v>
      </c>
      <c r="L263">
        <v>15</v>
      </c>
      <c r="M263">
        <v>11</v>
      </c>
      <c r="N263">
        <v>41</v>
      </c>
      <c r="O263">
        <v>0</v>
      </c>
      <c r="P263">
        <v>1774</v>
      </c>
      <c r="Q263">
        <v>4620</v>
      </c>
      <c r="R263">
        <v>40</v>
      </c>
      <c r="S263">
        <v>44</v>
      </c>
      <c r="T263">
        <v>8269</v>
      </c>
      <c r="U263">
        <v>32074</v>
      </c>
    </row>
    <row r="264" spans="2:21" x14ac:dyDescent="0.2">
      <c r="B264" s="9">
        <v>2003</v>
      </c>
      <c r="C264">
        <v>44</v>
      </c>
      <c r="D264">
        <v>87</v>
      </c>
      <c r="E264">
        <v>0</v>
      </c>
      <c r="F264">
        <v>499</v>
      </c>
      <c r="G264">
        <v>23</v>
      </c>
      <c r="H264">
        <v>0</v>
      </c>
      <c r="I264">
        <v>47</v>
      </c>
      <c r="J264">
        <v>1009</v>
      </c>
      <c r="K264">
        <v>1085</v>
      </c>
      <c r="L264">
        <v>15</v>
      </c>
      <c r="M264">
        <v>25</v>
      </c>
      <c r="N264">
        <v>41</v>
      </c>
      <c r="O264">
        <v>0</v>
      </c>
      <c r="P264">
        <v>1844</v>
      </c>
      <c r="Q264">
        <v>4719</v>
      </c>
      <c r="R264">
        <v>40</v>
      </c>
      <c r="S264">
        <v>44</v>
      </c>
      <c r="T264">
        <v>8363</v>
      </c>
      <c r="U264">
        <v>33739</v>
      </c>
    </row>
    <row r="265" spans="2:21" x14ac:dyDescent="0.2">
      <c r="B265" s="9">
        <v>2004</v>
      </c>
      <c r="C265">
        <v>44</v>
      </c>
      <c r="D265">
        <v>87</v>
      </c>
      <c r="E265">
        <v>0</v>
      </c>
      <c r="F265">
        <v>517</v>
      </c>
      <c r="G265">
        <v>23</v>
      </c>
      <c r="H265">
        <v>0</v>
      </c>
      <c r="I265">
        <v>47</v>
      </c>
      <c r="J265">
        <v>1094</v>
      </c>
      <c r="K265">
        <v>1321</v>
      </c>
      <c r="L265">
        <v>15</v>
      </c>
      <c r="M265">
        <v>25</v>
      </c>
      <c r="N265">
        <v>41</v>
      </c>
      <c r="O265">
        <v>0</v>
      </c>
      <c r="P265">
        <v>1126</v>
      </c>
      <c r="Q265">
        <v>4340</v>
      </c>
      <c r="R265">
        <v>47</v>
      </c>
      <c r="S265">
        <v>44</v>
      </c>
      <c r="T265">
        <v>8227</v>
      </c>
      <c r="U265">
        <v>33768</v>
      </c>
    </row>
    <row r="266" spans="2:21" x14ac:dyDescent="0.2">
      <c r="B266" s="9">
        <v>2005</v>
      </c>
      <c r="C266">
        <v>44</v>
      </c>
      <c r="D266">
        <v>87</v>
      </c>
      <c r="E266">
        <v>0</v>
      </c>
      <c r="F266">
        <v>499</v>
      </c>
      <c r="G266">
        <v>23</v>
      </c>
      <c r="H266">
        <v>0</v>
      </c>
      <c r="I266">
        <v>47</v>
      </c>
      <c r="J266">
        <v>1053</v>
      </c>
      <c r="K266">
        <v>1348</v>
      </c>
      <c r="L266">
        <v>15</v>
      </c>
      <c r="M266">
        <v>25</v>
      </c>
      <c r="N266">
        <v>41</v>
      </c>
      <c r="O266">
        <v>0</v>
      </c>
      <c r="P266">
        <v>1097</v>
      </c>
      <c r="Q266">
        <v>4279</v>
      </c>
      <c r="R266">
        <v>40</v>
      </c>
      <c r="S266">
        <v>44</v>
      </c>
      <c r="T266">
        <v>8288</v>
      </c>
      <c r="U266">
        <v>34029</v>
      </c>
    </row>
    <row r="267" spans="2:21" x14ac:dyDescent="0.2">
      <c r="B267" s="9">
        <v>2006</v>
      </c>
      <c r="C267">
        <v>0</v>
      </c>
      <c r="D267">
        <v>75</v>
      </c>
      <c r="E267">
        <v>0</v>
      </c>
      <c r="F267">
        <v>413</v>
      </c>
      <c r="G267">
        <v>0</v>
      </c>
      <c r="H267">
        <v>0</v>
      </c>
      <c r="I267">
        <v>47</v>
      </c>
      <c r="J267">
        <v>318</v>
      </c>
      <c r="K267">
        <v>933</v>
      </c>
      <c r="L267">
        <v>0</v>
      </c>
      <c r="M267">
        <v>0</v>
      </c>
      <c r="N267">
        <v>41</v>
      </c>
      <c r="O267">
        <v>0</v>
      </c>
      <c r="P267">
        <v>593</v>
      </c>
      <c r="Q267">
        <v>2420</v>
      </c>
      <c r="R267">
        <v>18</v>
      </c>
      <c r="S267">
        <v>0</v>
      </c>
      <c r="T267">
        <v>4523</v>
      </c>
      <c r="U267">
        <v>19098</v>
      </c>
    </row>
    <row r="268" spans="2:21" x14ac:dyDescent="0.2">
      <c r="B268" s="9">
        <v>2007</v>
      </c>
      <c r="C268">
        <v>0</v>
      </c>
      <c r="D268">
        <v>75</v>
      </c>
      <c r="E268">
        <v>0</v>
      </c>
      <c r="F268">
        <v>472</v>
      </c>
      <c r="G268">
        <v>0</v>
      </c>
      <c r="H268">
        <v>0</v>
      </c>
      <c r="I268">
        <v>73</v>
      </c>
      <c r="J268">
        <v>346</v>
      </c>
      <c r="K268">
        <v>1292</v>
      </c>
      <c r="L268">
        <v>0</v>
      </c>
      <c r="M268">
        <v>0</v>
      </c>
      <c r="N268">
        <v>41</v>
      </c>
      <c r="O268">
        <v>0</v>
      </c>
      <c r="P268">
        <v>593</v>
      </c>
      <c r="Q268">
        <v>2892</v>
      </c>
      <c r="R268">
        <v>18</v>
      </c>
      <c r="S268">
        <v>0</v>
      </c>
      <c r="T268">
        <v>5461</v>
      </c>
      <c r="U268">
        <v>20020</v>
      </c>
    </row>
    <row r="269" spans="2:21" x14ac:dyDescent="0.2">
      <c r="B269" s="9">
        <v>2008</v>
      </c>
      <c r="C269">
        <v>0</v>
      </c>
      <c r="D269">
        <v>75</v>
      </c>
      <c r="E269">
        <v>0</v>
      </c>
      <c r="F269">
        <v>472</v>
      </c>
      <c r="G269">
        <v>0</v>
      </c>
      <c r="H269">
        <v>37</v>
      </c>
      <c r="I269">
        <v>94</v>
      </c>
      <c r="J269">
        <v>346</v>
      </c>
      <c r="K269">
        <v>1293</v>
      </c>
      <c r="L269">
        <v>0</v>
      </c>
      <c r="M269">
        <v>0</v>
      </c>
      <c r="N269">
        <v>53</v>
      </c>
      <c r="O269">
        <v>0</v>
      </c>
      <c r="P269">
        <v>593</v>
      </c>
      <c r="Q269">
        <v>2963</v>
      </c>
      <c r="R269">
        <v>18</v>
      </c>
      <c r="S269">
        <v>0</v>
      </c>
      <c r="T269">
        <v>5603</v>
      </c>
      <c r="U269">
        <v>20062</v>
      </c>
    </row>
    <row r="270" spans="2:21" x14ac:dyDescent="0.2">
      <c r="B270" s="9">
        <v>2009</v>
      </c>
      <c r="C270">
        <v>0</v>
      </c>
      <c r="D270">
        <v>40</v>
      </c>
      <c r="E270">
        <v>0</v>
      </c>
      <c r="F270">
        <v>472</v>
      </c>
      <c r="G270">
        <v>0</v>
      </c>
      <c r="H270">
        <v>37</v>
      </c>
      <c r="I270">
        <v>94</v>
      </c>
      <c r="J270">
        <v>439</v>
      </c>
      <c r="K270">
        <v>1293</v>
      </c>
      <c r="L270">
        <v>76</v>
      </c>
      <c r="M270">
        <v>0</v>
      </c>
      <c r="N270">
        <v>53</v>
      </c>
      <c r="O270">
        <v>0</v>
      </c>
      <c r="P270">
        <v>593</v>
      </c>
      <c r="Q270">
        <v>3097</v>
      </c>
      <c r="R270">
        <v>18</v>
      </c>
      <c r="S270">
        <v>0</v>
      </c>
      <c r="T270">
        <v>5525</v>
      </c>
      <c r="U270">
        <v>20788</v>
      </c>
    </row>
    <row r="271" spans="2:21" x14ac:dyDescent="0.2">
      <c r="B271" s="9">
        <v>2010</v>
      </c>
      <c r="C271">
        <v>0</v>
      </c>
      <c r="D271">
        <v>40</v>
      </c>
      <c r="E271">
        <v>0</v>
      </c>
      <c r="F271">
        <v>472</v>
      </c>
      <c r="G271">
        <v>0</v>
      </c>
      <c r="H271">
        <v>37</v>
      </c>
      <c r="I271">
        <v>94</v>
      </c>
      <c r="J271">
        <v>439</v>
      </c>
      <c r="K271">
        <v>1293</v>
      </c>
      <c r="L271">
        <v>0</v>
      </c>
      <c r="M271">
        <v>0</v>
      </c>
      <c r="N271">
        <v>53</v>
      </c>
      <c r="O271">
        <v>0</v>
      </c>
      <c r="P271">
        <v>609</v>
      </c>
      <c r="Q271">
        <v>3037</v>
      </c>
      <c r="R271">
        <v>18</v>
      </c>
      <c r="S271">
        <v>0</v>
      </c>
      <c r="T271">
        <v>5543</v>
      </c>
      <c r="U271">
        <v>21012</v>
      </c>
    </row>
    <row r="272" spans="2:21" x14ac:dyDescent="0.2">
      <c r="B272" s="9">
        <v>2011</v>
      </c>
      <c r="C272">
        <v>0</v>
      </c>
      <c r="D272">
        <v>40</v>
      </c>
      <c r="E272">
        <v>0</v>
      </c>
      <c r="F272">
        <v>472</v>
      </c>
      <c r="G272">
        <v>57</v>
      </c>
      <c r="H272">
        <v>37</v>
      </c>
      <c r="I272">
        <v>94</v>
      </c>
      <c r="J272">
        <v>439</v>
      </c>
      <c r="K272">
        <v>1293</v>
      </c>
      <c r="L272">
        <v>0</v>
      </c>
      <c r="M272">
        <v>0</v>
      </c>
      <c r="N272">
        <v>53</v>
      </c>
      <c r="O272">
        <v>0</v>
      </c>
      <c r="P272">
        <v>382</v>
      </c>
      <c r="Q272">
        <v>2867</v>
      </c>
      <c r="R272">
        <v>18</v>
      </c>
      <c r="S272">
        <v>0</v>
      </c>
      <c r="T272">
        <v>5407</v>
      </c>
      <c r="U272">
        <v>20637</v>
      </c>
    </row>
    <row r="273" spans="2:21" x14ac:dyDescent="0.2">
      <c r="B273" s="9">
        <v>2012</v>
      </c>
      <c r="C273">
        <v>0</v>
      </c>
      <c r="D273">
        <v>40</v>
      </c>
      <c r="E273">
        <v>0</v>
      </c>
      <c r="F273">
        <v>568</v>
      </c>
      <c r="G273">
        <v>92</v>
      </c>
      <c r="H273">
        <v>37</v>
      </c>
      <c r="I273">
        <v>94</v>
      </c>
      <c r="J273">
        <v>715</v>
      </c>
      <c r="K273">
        <v>1766</v>
      </c>
      <c r="L273">
        <v>0</v>
      </c>
      <c r="M273">
        <v>26</v>
      </c>
      <c r="N273">
        <v>53</v>
      </c>
      <c r="O273">
        <v>0</v>
      </c>
      <c r="P273">
        <v>400</v>
      </c>
      <c r="Q273">
        <v>3791</v>
      </c>
      <c r="R273">
        <v>42</v>
      </c>
      <c r="S273">
        <v>0</v>
      </c>
      <c r="T273">
        <v>6968</v>
      </c>
      <c r="U273">
        <v>28374</v>
      </c>
    </row>
    <row r="274" spans="2:21" x14ac:dyDescent="0.2">
      <c r="B274" s="9">
        <v>2013</v>
      </c>
      <c r="C274">
        <v>0</v>
      </c>
      <c r="D274">
        <v>40</v>
      </c>
      <c r="E274">
        <v>0</v>
      </c>
      <c r="F274">
        <v>568</v>
      </c>
      <c r="G274">
        <v>92</v>
      </c>
      <c r="H274">
        <v>33</v>
      </c>
      <c r="I274">
        <v>94</v>
      </c>
      <c r="J274">
        <v>715</v>
      </c>
      <c r="K274">
        <v>1712</v>
      </c>
      <c r="L274">
        <v>124</v>
      </c>
      <c r="M274">
        <v>26</v>
      </c>
      <c r="N274">
        <v>53</v>
      </c>
      <c r="O274">
        <v>0</v>
      </c>
      <c r="P274">
        <v>426</v>
      </c>
      <c r="Q274">
        <v>3883</v>
      </c>
      <c r="R274">
        <v>42</v>
      </c>
      <c r="S274">
        <v>0</v>
      </c>
      <c r="T274">
        <v>7195</v>
      </c>
      <c r="U274">
        <v>28639</v>
      </c>
    </row>
    <row r="275" spans="2:21" x14ac:dyDescent="0.2">
      <c r="B275" s="9">
        <v>2014</v>
      </c>
      <c r="C275">
        <v>0</v>
      </c>
      <c r="D275">
        <v>40</v>
      </c>
      <c r="E275">
        <v>0</v>
      </c>
      <c r="F275">
        <v>568</v>
      </c>
      <c r="G275">
        <v>92</v>
      </c>
      <c r="H275">
        <v>0</v>
      </c>
      <c r="I275">
        <v>0</v>
      </c>
      <c r="J275">
        <v>715</v>
      </c>
      <c r="K275">
        <v>1704</v>
      </c>
      <c r="L275">
        <v>24</v>
      </c>
      <c r="M275">
        <v>0</v>
      </c>
      <c r="N275">
        <v>53</v>
      </c>
      <c r="O275">
        <v>0</v>
      </c>
      <c r="P275">
        <v>388</v>
      </c>
      <c r="Q275">
        <v>3584</v>
      </c>
      <c r="R275">
        <v>42</v>
      </c>
      <c r="S275">
        <v>0</v>
      </c>
      <c r="T275">
        <v>5997</v>
      </c>
      <c r="U275">
        <v>22680</v>
      </c>
    </row>
    <row r="276" spans="2:21" x14ac:dyDescent="0.2">
      <c r="B276" s="9">
        <v>2015</v>
      </c>
      <c r="C276">
        <v>0</v>
      </c>
      <c r="D276">
        <v>40</v>
      </c>
      <c r="E276">
        <v>0</v>
      </c>
      <c r="F276">
        <v>568</v>
      </c>
      <c r="G276">
        <v>107</v>
      </c>
      <c r="H276">
        <v>0</v>
      </c>
      <c r="I276">
        <v>0</v>
      </c>
      <c r="J276">
        <v>715</v>
      </c>
      <c r="K276">
        <v>1616</v>
      </c>
      <c r="L276">
        <v>24</v>
      </c>
      <c r="M276">
        <v>0</v>
      </c>
      <c r="N276">
        <v>53</v>
      </c>
      <c r="O276">
        <v>0</v>
      </c>
      <c r="P276">
        <v>336</v>
      </c>
      <c r="Q276">
        <v>3459</v>
      </c>
      <c r="R276">
        <v>42</v>
      </c>
      <c r="S276">
        <v>0</v>
      </c>
      <c r="T276">
        <v>5868</v>
      </c>
      <c r="U276">
        <v>22734</v>
      </c>
    </row>
    <row r="277" spans="2:21" x14ac:dyDescent="0.2">
      <c r="B277" s="9">
        <v>2016</v>
      </c>
      <c r="C277">
        <v>0</v>
      </c>
      <c r="D277">
        <v>40</v>
      </c>
      <c r="E277">
        <v>0</v>
      </c>
      <c r="F277">
        <v>571</v>
      </c>
      <c r="G277">
        <v>107</v>
      </c>
      <c r="H277">
        <v>0</v>
      </c>
      <c r="I277">
        <v>0</v>
      </c>
      <c r="J277">
        <v>736</v>
      </c>
      <c r="K277">
        <v>1658</v>
      </c>
      <c r="L277">
        <v>24</v>
      </c>
      <c r="M277">
        <v>0</v>
      </c>
      <c r="N277">
        <v>53</v>
      </c>
      <c r="O277">
        <v>0</v>
      </c>
      <c r="P277">
        <v>325</v>
      </c>
      <c r="Q277">
        <v>3514</v>
      </c>
      <c r="R277">
        <v>42</v>
      </c>
      <c r="S277">
        <v>0</v>
      </c>
      <c r="T277">
        <v>5918</v>
      </c>
      <c r="U277">
        <v>22875</v>
      </c>
    </row>
    <row r="278" spans="2:21" x14ac:dyDescent="0.2">
      <c r="B278" s="9">
        <v>2017</v>
      </c>
      <c r="C278">
        <v>0</v>
      </c>
      <c r="D278">
        <v>40</v>
      </c>
      <c r="E278">
        <v>0</v>
      </c>
      <c r="F278">
        <v>571</v>
      </c>
      <c r="G278">
        <v>107</v>
      </c>
      <c r="H278">
        <v>0</v>
      </c>
      <c r="I278">
        <v>0</v>
      </c>
      <c r="J278">
        <v>765</v>
      </c>
      <c r="K278">
        <v>1653</v>
      </c>
      <c r="L278">
        <v>24</v>
      </c>
      <c r="M278">
        <v>0</v>
      </c>
      <c r="N278">
        <v>53</v>
      </c>
      <c r="O278">
        <v>0</v>
      </c>
      <c r="P278">
        <v>308</v>
      </c>
      <c r="Q278">
        <v>3521</v>
      </c>
      <c r="R278">
        <v>42</v>
      </c>
      <c r="S278">
        <v>0</v>
      </c>
      <c r="T278">
        <v>6118</v>
      </c>
      <c r="U278">
        <v>23231</v>
      </c>
    </row>
    <row r="279" spans="2:21" x14ac:dyDescent="0.2">
      <c r="B279" s="9">
        <v>2018</v>
      </c>
      <c r="C279">
        <v>0</v>
      </c>
      <c r="D279">
        <v>40</v>
      </c>
      <c r="E279">
        <v>0</v>
      </c>
      <c r="F279">
        <v>571</v>
      </c>
      <c r="G279">
        <v>107</v>
      </c>
      <c r="H279">
        <v>0</v>
      </c>
      <c r="I279">
        <v>0</v>
      </c>
      <c r="J279">
        <v>717</v>
      </c>
      <c r="K279">
        <v>1763</v>
      </c>
      <c r="L279">
        <v>24</v>
      </c>
      <c r="M279">
        <v>0</v>
      </c>
      <c r="N279">
        <v>53</v>
      </c>
      <c r="O279">
        <v>0</v>
      </c>
      <c r="P279">
        <v>380</v>
      </c>
      <c r="Q279">
        <v>3655</v>
      </c>
      <c r="R279">
        <v>51</v>
      </c>
      <c r="S279">
        <v>0</v>
      </c>
      <c r="T279">
        <v>6283</v>
      </c>
      <c r="U279">
        <v>23030</v>
      </c>
    </row>
    <row r="280" spans="2:21" x14ac:dyDescent="0.2">
      <c r="B280" s="9">
        <v>2019</v>
      </c>
      <c r="C280">
        <v>0</v>
      </c>
      <c r="D280">
        <v>40</v>
      </c>
      <c r="E280">
        <v>0</v>
      </c>
      <c r="F280">
        <v>571</v>
      </c>
      <c r="G280">
        <v>107</v>
      </c>
      <c r="H280">
        <v>0</v>
      </c>
      <c r="I280">
        <v>0</v>
      </c>
      <c r="J280">
        <v>753</v>
      </c>
      <c r="K280">
        <v>1762</v>
      </c>
      <c r="L280">
        <v>24</v>
      </c>
      <c r="M280">
        <v>0</v>
      </c>
      <c r="N280">
        <v>53</v>
      </c>
      <c r="O280">
        <v>0</v>
      </c>
      <c r="P280">
        <v>381</v>
      </c>
      <c r="Q280">
        <v>3691</v>
      </c>
      <c r="R280">
        <v>76</v>
      </c>
      <c r="S280">
        <v>0</v>
      </c>
      <c r="T280">
        <v>6391</v>
      </c>
      <c r="U280">
        <v>23326</v>
      </c>
    </row>
    <row r="282" spans="2:21" x14ac:dyDescent="0.2">
      <c r="B282" s="9" t="s">
        <v>224</v>
      </c>
    </row>
    <row r="283" spans="2:21" x14ac:dyDescent="0.2">
      <c r="C283" t="s">
        <v>194</v>
      </c>
      <c r="D283" t="s">
        <v>195</v>
      </c>
      <c r="E283" t="s">
        <v>196</v>
      </c>
      <c r="F283" t="s">
        <v>197</v>
      </c>
      <c r="G283" t="s">
        <v>198</v>
      </c>
      <c r="H283" t="s">
        <v>199</v>
      </c>
      <c r="I283" t="s">
        <v>200</v>
      </c>
      <c r="J283" t="s">
        <v>201</v>
      </c>
      <c r="K283" s="9" t="s">
        <v>202</v>
      </c>
      <c r="L283" s="73" t="s">
        <v>203</v>
      </c>
      <c r="M283" t="s">
        <v>204</v>
      </c>
      <c r="N283" t="s">
        <v>205</v>
      </c>
      <c r="O283" t="s">
        <v>206</v>
      </c>
      <c r="P283" t="s">
        <v>207</v>
      </c>
      <c r="Q283" s="9" t="s">
        <v>208</v>
      </c>
      <c r="R283" s="73" t="s">
        <v>209</v>
      </c>
      <c r="S283" s="73" t="s">
        <v>210</v>
      </c>
      <c r="T283" s="9" t="s">
        <v>211</v>
      </c>
      <c r="U283" s="9" t="s">
        <v>212</v>
      </c>
    </row>
    <row r="284" spans="2:21" x14ac:dyDescent="0.2">
      <c r="B284" s="9">
        <v>2000</v>
      </c>
      <c r="C284">
        <v>0</v>
      </c>
      <c r="D284">
        <v>0</v>
      </c>
      <c r="E284">
        <v>0</v>
      </c>
      <c r="F284">
        <v>102</v>
      </c>
      <c r="G284">
        <v>0</v>
      </c>
      <c r="H284">
        <v>77</v>
      </c>
      <c r="I284">
        <v>0</v>
      </c>
      <c r="J284">
        <v>437</v>
      </c>
      <c r="K284">
        <v>865</v>
      </c>
      <c r="L284">
        <v>53</v>
      </c>
      <c r="M284">
        <v>8</v>
      </c>
      <c r="N284">
        <v>0</v>
      </c>
      <c r="O284">
        <v>0</v>
      </c>
      <c r="P284">
        <v>370</v>
      </c>
      <c r="Q284">
        <v>1912</v>
      </c>
      <c r="R284">
        <v>6</v>
      </c>
      <c r="S284">
        <v>34</v>
      </c>
      <c r="T284">
        <v>4404</v>
      </c>
      <c r="U284">
        <v>27115</v>
      </c>
    </row>
    <row r="285" spans="2:21" x14ac:dyDescent="0.2">
      <c r="B285" s="9">
        <v>2001</v>
      </c>
      <c r="C285">
        <v>0</v>
      </c>
      <c r="D285">
        <v>0</v>
      </c>
      <c r="E285">
        <v>0</v>
      </c>
      <c r="F285">
        <v>102</v>
      </c>
      <c r="G285">
        <v>0</v>
      </c>
      <c r="H285">
        <v>77</v>
      </c>
      <c r="I285">
        <v>0</v>
      </c>
      <c r="J285">
        <v>437</v>
      </c>
      <c r="K285">
        <v>865</v>
      </c>
      <c r="L285">
        <v>59</v>
      </c>
      <c r="M285">
        <v>8</v>
      </c>
      <c r="N285">
        <v>0</v>
      </c>
      <c r="O285">
        <v>0</v>
      </c>
      <c r="P285">
        <v>370</v>
      </c>
      <c r="Q285">
        <v>1918</v>
      </c>
      <c r="R285">
        <v>6</v>
      </c>
      <c r="S285">
        <v>34</v>
      </c>
      <c r="T285">
        <v>4495</v>
      </c>
      <c r="U285">
        <v>27730</v>
      </c>
    </row>
    <row r="286" spans="2:21" x14ac:dyDescent="0.2">
      <c r="B286" s="9">
        <v>2002</v>
      </c>
      <c r="C286">
        <v>0</v>
      </c>
      <c r="D286">
        <v>0</v>
      </c>
      <c r="E286">
        <v>0</v>
      </c>
      <c r="F286">
        <v>102</v>
      </c>
      <c r="G286">
        <v>0</v>
      </c>
      <c r="H286">
        <v>77</v>
      </c>
      <c r="I286">
        <v>0</v>
      </c>
      <c r="J286">
        <v>357</v>
      </c>
      <c r="K286">
        <v>848</v>
      </c>
      <c r="L286">
        <v>59</v>
      </c>
      <c r="M286">
        <v>8</v>
      </c>
      <c r="N286">
        <v>0</v>
      </c>
      <c r="O286">
        <v>0</v>
      </c>
      <c r="P286">
        <v>370</v>
      </c>
      <c r="Q286">
        <v>1821</v>
      </c>
      <c r="R286">
        <v>6</v>
      </c>
      <c r="S286">
        <v>34</v>
      </c>
      <c r="T286">
        <v>4515</v>
      </c>
      <c r="U286">
        <v>28292</v>
      </c>
    </row>
    <row r="287" spans="2:21" x14ac:dyDescent="0.2">
      <c r="B287" s="9">
        <v>2003</v>
      </c>
      <c r="C287">
        <v>0</v>
      </c>
      <c r="D287">
        <v>0</v>
      </c>
      <c r="E287">
        <v>0</v>
      </c>
      <c r="F287">
        <v>102</v>
      </c>
      <c r="G287">
        <v>0</v>
      </c>
      <c r="H287">
        <v>86</v>
      </c>
      <c r="I287">
        <v>0</v>
      </c>
      <c r="J287">
        <v>357</v>
      </c>
      <c r="K287">
        <v>970</v>
      </c>
      <c r="L287">
        <v>77</v>
      </c>
      <c r="M287">
        <v>8</v>
      </c>
      <c r="N287">
        <v>0</v>
      </c>
      <c r="O287">
        <v>0</v>
      </c>
      <c r="P287">
        <v>370</v>
      </c>
      <c r="Q287">
        <v>1970</v>
      </c>
      <c r="R287">
        <v>6</v>
      </c>
      <c r="S287">
        <v>34</v>
      </c>
      <c r="T287">
        <v>4687</v>
      </c>
      <c r="U287">
        <v>28818</v>
      </c>
    </row>
    <row r="288" spans="2:21" x14ac:dyDescent="0.2">
      <c r="B288" s="9">
        <v>2004</v>
      </c>
      <c r="C288">
        <v>0</v>
      </c>
      <c r="D288">
        <v>0</v>
      </c>
      <c r="E288">
        <v>0</v>
      </c>
      <c r="F288">
        <v>102</v>
      </c>
      <c r="G288">
        <v>36</v>
      </c>
      <c r="H288">
        <v>86</v>
      </c>
      <c r="I288">
        <v>12</v>
      </c>
      <c r="J288">
        <v>357</v>
      </c>
      <c r="K288">
        <v>1270</v>
      </c>
      <c r="L288">
        <v>76</v>
      </c>
      <c r="M288">
        <v>8</v>
      </c>
      <c r="N288">
        <v>0</v>
      </c>
      <c r="O288">
        <v>0</v>
      </c>
      <c r="P288">
        <v>383</v>
      </c>
      <c r="Q288">
        <v>2330</v>
      </c>
      <c r="R288">
        <v>6</v>
      </c>
      <c r="S288">
        <v>34</v>
      </c>
      <c r="T288">
        <v>5290</v>
      </c>
      <c r="U288">
        <v>29559</v>
      </c>
    </row>
    <row r="289" spans="2:21" x14ac:dyDescent="0.2">
      <c r="B289" s="9">
        <v>2005</v>
      </c>
      <c r="C289">
        <v>0</v>
      </c>
      <c r="D289">
        <v>0</v>
      </c>
      <c r="E289">
        <v>0</v>
      </c>
      <c r="F289">
        <v>102</v>
      </c>
      <c r="G289">
        <v>0</v>
      </c>
      <c r="H289">
        <v>86</v>
      </c>
      <c r="I289">
        <v>12</v>
      </c>
      <c r="J289">
        <v>357</v>
      </c>
      <c r="K289">
        <v>996</v>
      </c>
      <c r="L289">
        <v>76</v>
      </c>
      <c r="M289">
        <v>8</v>
      </c>
      <c r="N289">
        <v>0</v>
      </c>
      <c r="O289">
        <v>0</v>
      </c>
      <c r="P289">
        <v>383</v>
      </c>
      <c r="Q289">
        <v>2020</v>
      </c>
      <c r="R289">
        <v>24</v>
      </c>
      <c r="S289">
        <v>34</v>
      </c>
      <c r="T289">
        <v>4937</v>
      </c>
      <c r="U289">
        <v>29802</v>
      </c>
    </row>
    <row r="290" spans="2:21" x14ac:dyDescent="0.2">
      <c r="B290" s="9">
        <v>2006</v>
      </c>
      <c r="C290">
        <v>0</v>
      </c>
      <c r="D290">
        <v>0</v>
      </c>
      <c r="E290">
        <v>0</v>
      </c>
      <c r="F290">
        <v>524</v>
      </c>
      <c r="G290">
        <v>0</v>
      </c>
      <c r="H290">
        <v>31</v>
      </c>
      <c r="I290">
        <v>0</v>
      </c>
      <c r="J290">
        <v>196</v>
      </c>
      <c r="K290">
        <v>150</v>
      </c>
      <c r="L290">
        <v>0</v>
      </c>
      <c r="M290">
        <v>0</v>
      </c>
      <c r="N290">
        <v>0</v>
      </c>
      <c r="O290">
        <v>0</v>
      </c>
      <c r="P290">
        <v>34</v>
      </c>
      <c r="Q290">
        <v>935</v>
      </c>
      <c r="R290">
        <v>0</v>
      </c>
      <c r="S290">
        <v>0</v>
      </c>
      <c r="T290">
        <v>2102</v>
      </c>
      <c r="U290">
        <v>9437</v>
      </c>
    </row>
    <row r="291" spans="2:21" x14ac:dyDescent="0.2">
      <c r="B291" s="9">
        <v>2007</v>
      </c>
      <c r="C291">
        <v>0</v>
      </c>
      <c r="D291">
        <v>0</v>
      </c>
      <c r="E291">
        <v>0</v>
      </c>
      <c r="F291">
        <v>366</v>
      </c>
      <c r="G291">
        <v>0</v>
      </c>
      <c r="H291">
        <v>31</v>
      </c>
      <c r="I291">
        <v>0</v>
      </c>
      <c r="J291">
        <v>0</v>
      </c>
      <c r="K291">
        <v>150</v>
      </c>
      <c r="L291">
        <v>0</v>
      </c>
      <c r="M291">
        <v>0</v>
      </c>
      <c r="N291">
        <v>0</v>
      </c>
      <c r="O291">
        <v>0</v>
      </c>
      <c r="P291">
        <v>34</v>
      </c>
      <c r="Q291">
        <v>581</v>
      </c>
      <c r="R291">
        <v>0</v>
      </c>
      <c r="S291">
        <v>0</v>
      </c>
      <c r="T291">
        <v>1719</v>
      </c>
      <c r="U291">
        <v>9252</v>
      </c>
    </row>
    <row r="292" spans="2:21" x14ac:dyDescent="0.2">
      <c r="B292" s="9">
        <v>2008</v>
      </c>
      <c r="C292">
        <v>0</v>
      </c>
      <c r="D292">
        <v>0</v>
      </c>
      <c r="E292">
        <v>0</v>
      </c>
      <c r="F292">
        <v>366</v>
      </c>
      <c r="G292">
        <v>0</v>
      </c>
      <c r="H292">
        <v>31</v>
      </c>
      <c r="I292">
        <v>0</v>
      </c>
      <c r="J292">
        <v>0</v>
      </c>
      <c r="K292">
        <v>197</v>
      </c>
      <c r="L292">
        <v>0</v>
      </c>
      <c r="M292">
        <v>0</v>
      </c>
      <c r="N292">
        <v>0</v>
      </c>
      <c r="O292">
        <v>0</v>
      </c>
      <c r="P292">
        <v>62</v>
      </c>
      <c r="Q292">
        <v>656</v>
      </c>
      <c r="R292">
        <v>0</v>
      </c>
      <c r="S292">
        <v>0</v>
      </c>
      <c r="T292">
        <v>1794</v>
      </c>
      <c r="U292">
        <v>9233</v>
      </c>
    </row>
    <row r="293" spans="2:21" x14ac:dyDescent="0.2">
      <c r="B293" s="9">
        <v>2009</v>
      </c>
      <c r="C293">
        <v>0</v>
      </c>
      <c r="D293">
        <v>0</v>
      </c>
      <c r="E293">
        <v>0</v>
      </c>
      <c r="F293">
        <v>366</v>
      </c>
      <c r="G293">
        <v>0</v>
      </c>
      <c r="H293">
        <v>31</v>
      </c>
      <c r="I293">
        <v>0</v>
      </c>
      <c r="J293">
        <v>0</v>
      </c>
      <c r="K293">
        <v>187</v>
      </c>
      <c r="L293">
        <v>0</v>
      </c>
      <c r="M293">
        <v>0</v>
      </c>
      <c r="N293">
        <v>0</v>
      </c>
      <c r="O293">
        <v>0</v>
      </c>
      <c r="P293">
        <v>90</v>
      </c>
      <c r="Q293">
        <v>674</v>
      </c>
      <c r="R293">
        <v>0</v>
      </c>
      <c r="S293">
        <v>0</v>
      </c>
      <c r="T293">
        <v>1876</v>
      </c>
      <c r="U293">
        <v>9381</v>
      </c>
    </row>
    <row r="294" spans="2:21" x14ac:dyDescent="0.2">
      <c r="B294" s="9">
        <v>2010</v>
      </c>
      <c r="C294">
        <v>0</v>
      </c>
      <c r="D294">
        <v>0</v>
      </c>
      <c r="E294">
        <v>0</v>
      </c>
      <c r="F294">
        <v>366</v>
      </c>
      <c r="G294">
        <v>0</v>
      </c>
      <c r="H294">
        <v>31</v>
      </c>
      <c r="I294">
        <v>0</v>
      </c>
      <c r="J294">
        <v>0</v>
      </c>
      <c r="K294">
        <v>187</v>
      </c>
      <c r="L294">
        <v>0</v>
      </c>
      <c r="M294">
        <v>0</v>
      </c>
      <c r="N294">
        <v>0</v>
      </c>
      <c r="O294">
        <v>0</v>
      </c>
      <c r="P294">
        <v>90</v>
      </c>
      <c r="Q294">
        <v>674</v>
      </c>
      <c r="R294">
        <v>0</v>
      </c>
      <c r="S294">
        <v>0</v>
      </c>
      <c r="T294">
        <v>1876</v>
      </c>
      <c r="U294">
        <v>9427</v>
      </c>
    </row>
    <row r="295" spans="2:21" x14ac:dyDescent="0.2">
      <c r="B295" s="9">
        <v>2011</v>
      </c>
      <c r="C295">
        <v>0</v>
      </c>
      <c r="D295">
        <v>0</v>
      </c>
      <c r="E295">
        <v>0</v>
      </c>
      <c r="F295">
        <v>380</v>
      </c>
      <c r="G295">
        <v>0</v>
      </c>
      <c r="H295">
        <v>31</v>
      </c>
      <c r="I295">
        <v>0</v>
      </c>
      <c r="J295">
        <v>0</v>
      </c>
      <c r="K295">
        <v>211</v>
      </c>
      <c r="L295">
        <v>0</v>
      </c>
      <c r="M295">
        <v>0</v>
      </c>
      <c r="N295">
        <v>0</v>
      </c>
      <c r="O295">
        <v>0</v>
      </c>
      <c r="P295">
        <v>90</v>
      </c>
      <c r="Q295">
        <v>712</v>
      </c>
      <c r="R295">
        <v>0</v>
      </c>
      <c r="S295">
        <v>0</v>
      </c>
      <c r="T295">
        <v>1817</v>
      </c>
      <c r="U295">
        <v>9337</v>
      </c>
    </row>
    <row r="296" spans="2:21" x14ac:dyDescent="0.2">
      <c r="B296" s="9">
        <v>2012</v>
      </c>
      <c r="C296">
        <v>36</v>
      </c>
      <c r="D296">
        <v>0</v>
      </c>
      <c r="E296">
        <v>0</v>
      </c>
      <c r="F296">
        <v>417</v>
      </c>
      <c r="G296">
        <v>0</v>
      </c>
      <c r="H296">
        <v>56</v>
      </c>
      <c r="I296">
        <v>72</v>
      </c>
      <c r="J296">
        <v>48</v>
      </c>
      <c r="K296">
        <v>531</v>
      </c>
      <c r="L296">
        <v>56</v>
      </c>
      <c r="M296">
        <v>8</v>
      </c>
      <c r="N296">
        <v>18</v>
      </c>
      <c r="O296">
        <v>0</v>
      </c>
      <c r="P296">
        <v>170</v>
      </c>
      <c r="Q296">
        <v>1412</v>
      </c>
      <c r="R296">
        <v>7</v>
      </c>
      <c r="S296">
        <v>0</v>
      </c>
      <c r="T296">
        <v>3478</v>
      </c>
      <c r="U296">
        <v>19216</v>
      </c>
    </row>
    <row r="297" spans="2:21" x14ac:dyDescent="0.2">
      <c r="B297" s="9">
        <v>2013</v>
      </c>
      <c r="C297">
        <v>36</v>
      </c>
      <c r="D297">
        <v>0</v>
      </c>
      <c r="E297">
        <v>0</v>
      </c>
      <c r="F297">
        <v>417</v>
      </c>
      <c r="G297">
        <v>0</v>
      </c>
      <c r="H297">
        <v>64</v>
      </c>
      <c r="I297">
        <v>72</v>
      </c>
      <c r="J297">
        <v>48</v>
      </c>
      <c r="K297">
        <v>499</v>
      </c>
      <c r="L297">
        <v>38</v>
      </c>
      <c r="M297">
        <v>8</v>
      </c>
      <c r="N297">
        <v>18</v>
      </c>
      <c r="O297">
        <v>0</v>
      </c>
      <c r="P297">
        <v>170</v>
      </c>
      <c r="Q297">
        <v>1370</v>
      </c>
      <c r="R297">
        <v>7</v>
      </c>
      <c r="S297">
        <v>0</v>
      </c>
      <c r="T297">
        <v>3365</v>
      </c>
      <c r="U297">
        <v>19467</v>
      </c>
    </row>
    <row r="298" spans="2:21" x14ac:dyDescent="0.2">
      <c r="B298" s="9">
        <v>2014</v>
      </c>
      <c r="C298">
        <v>26</v>
      </c>
      <c r="D298">
        <v>0</v>
      </c>
      <c r="E298">
        <v>0</v>
      </c>
      <c r="F298">
        <v>417</v>
      </c>
      <c r="G298">
        <v>0</v>
      </c>
      <c r="H298">
        <v>47</v>
      </c>
      <c r="I298">
        <v>0</v>
      </c>
      <c r="J298">
        <v>48</v>
      </c>
      <c r="K298">
        <v>467</v>
      </c>
      <c r="L298">
        <v>38</v>
      </c>
      <c r="M298">
        <v>8</v>
      </c>
      <c r="N298">
        <v>18</v>
      </c>
      <c r="O298">
        <v>0</v>
      </c>
      <c r="P298">
        <v>170</v>
      </c>
      <c r="Q298">
        <v>1239</v>
      </c>
      <c r="R298">
        <v>7</v>
      </c>
      <c r="S298">
        <v>0</v>
      </c>
      <c r="T298">
        <v>3133</v>
      </c>
      <c r="U298">
        <v>17081</v>
      </c>
    </row>
    <row r="299" spans="2:21" x14ac:dyDescent="0.2">
      <c r="B299" s="9">
        <v>2015</v>
      </c>
      <c r="C299">
        <v>121</v>
      </c>
      <c r="D299">
        <v>0</v>
      </c>
      <c r="E299">
        <v>0</v>
      </c>
      <c r="F299">
        <v>417</v>
      </c>
      <c r="G299">
        <v>0</v>
      </c>
      <c r="H299">
        <v>47</v>
      </c>
      <c r="I299">
        <v>0</v>
      </c>
      <c r="J299">
        <v>80</v>
      </c>
      <c r="K299">
        <v>503</v>
      </c>
      <c r="L299">
        <v>38</v>
      </c>
      <c r="M299">
        <v>8</v>
      </c>
      <c r="N299">
        <v>18</v>
      </c>
      <c r="O299">
        <v>0</v>
      </c>
      <c r="P299">
        <v>170</v>
      </c>
      <c r="Q299">
        <v>1402</v>
      </c>
      <c r="R299">
        <v>7</v>
      </c>
      <c r="S299">
        <v>0</v>
      </c>
      <c r="T299">
        <v>3321</v>
      </c>
      <c r="U299">
        <v>17589</v>
      </c>
    </row>
    <row r="300" spans="2:21" x14ac:dyDescent="0.2">
      <c r="B300" s="9">
        <v>2016</v>
      </c>
      <c r="C300">
        <v>121</v>
      </c>
      <c r="D300">
        <v>0</v>
      </c>
      <c r="E300">
        <v>0</v>
      </c>
      <c r="F300">
        <v>417</v>
      </c>
      <c r="G300">
        <v>0</v>
      </c>
      <c r="H300">
        <v>47</v>
      </c>
      <c r="I300">
        <v>0</v>
      </c>
      <c r="J300">
        <v>80</v>
      </c>
      <c r="K300">
        <v>503</v>
      </c>
      <c r="L300">
        <v>38</v>
      </c>
      <c r="M300">
        <v>8</v>
      </c>
      <c r="N300">
        <v>18</v>
      </c>
      <c r="O300">
        <v>0</v>
      </c>
      <c r="P300">
        <v>170</v>
      </c>
      <c r="Q300">
        <v>1402</v>
      </c>
      <c r="R300">
        <v>7</v>
      </c>
      <c r="S300">
        <v>0</v>
      </c>
      <c r="T300">
        <v>3337</v>
      </c>
      <c r="U300">
        <v>17706</v>
      </c>
    </row>
    <row r="301" spans="2:21" x14ac:dyDescent="0.2">
      <c r="B301" s="9">
        <v>2017</v>
      </c>
      <c r="C301">
        <v>121</v>
      </c>
      <c r="D301">
        <v>0</v>
      </c>
      <c r="E301">
        <v>0</v>
      </c>
      <c r="F301">
        <v>417</v>
      </c>
      <c r="G301">
        <v>0</v>
      </c>
      <c r="H301">
        <v>47</v>
      </c>
      <c r="I301">
        <v>0</v>
      </c>
      <c r="J301">
        <v>47</v>
      </c>
      <c r="K301">
        <v>574</v>
      </c>
      <c r="L301">
        <v>38</v>
      </c>
      <c r="M301">
        <v>8</v>
      </c>
      <c r="N301">
        <v>18</v>
      </c>
      <c r="O301">
        <v>0</v>
      </c>
      <c r="P301">
        <v>190</v>
      </c>
      <c r="Q301">
        <v>1460</v>
      </c>
      <c r="R301">
        <v>7</v>
      </c>
      <c r="S301">
        <v>0</v>
      </c>
      <c r="T301">
        <v>3399</v>
      </c>
      <c r="U301">
        <v>18170</v>
      </c>
    </row>
    <row r="302" spans="2:21" x14ac:dyDescent="0.2">
      <c r="B302" s="9">
        <v>2018</v>
      </c>
      <c r="C302">
        <v>121</v>
      </c>
      <c r="D302">
        <v>0</v>
      </c>
      <c r="E302">
        <v>0</v>
      </c>
      <c r="F302">
        <v>417</v>
      </c>
      <c r="G302">
        <v>0</v>
      </c>
      <c r="H302">
        <v>47</v>
      </c>
      <c r="I302">
        <v>0</v>
      </c>
      <c r="J302">
        <v>97</v>
      </c>
      <c r="K302">
        <v>644</v>
      </c>
      <c r="L302">
        <v>38</v>
      </c>
      <c r="M302">
        <v>8</v>
      </c>
      <c r="N302">
        <v>18</v>
      </c>
      <c r="O302">
        <v>0</v>
      </c>
      <c r="P302">
        <v>211</v>
      </c>
      <c r="Q302">
        <v>1601</v>
      </c>
      <c r="R302">
        <v>7</v>
      </c>
      <c r="S302">
        <v>0</v>
      </c>
      <c r="T302">
        <v>3571</v>
      </c>
      <c r="U302">
        <v>18604</v>
      </c>
    </row>
    <row r="303" spans="2:21" x14ac:dyDescent="0.2">
      <c r="B303" s="9">
        <v>2019</v>
      </c>
      <c r="C303">
        <v>121</v>
      </c>
      <c r="D303">
        <v>0</v>
      </c>
      <c r="E303">
        <v>0</v>
      </c>
      <c r="F303">
        <v>417</v>
      </c>
      <c r="G303">
        <v>0</v>
      </c>
      <c r="H303">
        <v>47</v>
      </c>
      <c r="I303">
        <v>0</v>
      </c>
      <c r="J303">
        <v>97</v>
      </c>
      <c r="K303">
        <v>628</v>
      </c>
      <c r="L303">
        <v>48</v>
      </c>
      <c r="M303">
        <v>8</v>
      </c>
      <c r="N303">
        <v>18</v>
      </c>
      <c r="O303">
        <v>0</v>
      </c>
      <c r="P303">
        <v>417</v>
      </c>
      <c r="Q303">
        <v>1801</v>
      </c>
      <c r="R303">
        <v>7</v>
      </c>
      <c r="S303">
        <v>0</v>
      </c>
      <c r="T303">
        <v>3787</v>
      </c>
      <c r="U303">
        <v>19337</v>
      </c>
    </row>
    <row r="304" spans="2:21" x14ac:dyDescent="0.2">
      <c r="B304" s="9"/>
    </row>
    <row r="305" spans="1:21" s="30" customFormat="1" x14ac:dyDescent="0.2">
      <c r="B305" s="29" t="s">
        <v>225</v>
      </c>
    </row>
    <row r="306" spans="1:21" s="30" customFormat="1" x14ac:dyDescent="0.2">
      <c r="C306" s="30" t="s">
        <v>194</v>
      </c>
      <c r="D306" s="30" t="s">
        <v>195</v>
      </c>
      <c r="E306" s="30" t="s">
        <v>196</v>
      </c>
      <c r="F306" s="30" t="s">
        <v>197</v>
      </c>
      <c r="G306" s="30" t="s">
        <v>198</v>
      </c>
      <c r="H306" s="30" t="s">
        <v>199</v>
      </c>
      <c r="I306" s="30" t="s">
        <v>200</v>
      </c>
      <c r="J306" s="30" t="s">
        <v>201</v>
      </c>
      <c r="K306" s="29" t="s">
        <v>202</v>
      </c>
      <c r="L306" s="87" t="s">
        <v>203</v>
      </c>
      <c r="M306" s="30" t="s">
        <v>204</v>
      </c>
      <c r="N306" s="30" t="s">
        <v>205</v>
      </c>
      <c r="O306" s="30" t="s">
        <v>206</v>
      </c>
      <c r="P306" s="30" t="s">
        <v>207</v>
      </c>
      <c r="Q306" s="29" t="s">
        <v>208</v>
      </c>
      <c r="R306" s="87" t="s">
        <v>209</v>
      </c>
      <c r="S306" s="87" t="s">
        <v>210</v>
      </c>
      <c r="T306" s="29" t="s">
        <v>211</v>
      </c>
      <c r="U306" s="29" t="s">
        <v>212</v>
      </c>
    </row>
    <row r="307" spans="1:21" s="30" customFormat="1" x14ac:dyDescent="0.2">
      <c r="B307" s="29">
        <v>2000</v>
      </c>
      <c r="C307" s="72">
        <f t="shared" ref="C307:T321" si="3">C238+C215+C192+C169+C146+C122+C99+C76+C53+C30+C7</f>
        <v>0</v>
      </c>
      <c r="D307" s="72">
        <f t="shared" si="3"/>
        <v>217</v>
      </c>
      <c r="E307" s="72">
        <f t="shared" si="3"/>
        <v>0</v>
      </c>
      <c r="F307" s="72">
        <f t="shared" si="3"/>
        <v>8906</v>
      </c>
      <c r="G307" s="72">
        <f t="shared" si="3"/>
        <v>0</v>
      </c>
      <c r="H307" s="72">
        <f t="shared" si="3"/>
        <v>22</v>
      </c>
      <c r="I307" s="72">
        <f t="shared" si="3"/>
        <v>25</v>
      </c>
      <c r="J307" s="72">
        <f t="shared" si="3"/>
        <v>7064</v>
      </c>
      <c r="K307" s="72">
        <f t="shared" si="3"/>
        <v>2931</v>
      </c>
      <c r="L307" s="72">
        <f t="shared" si="3"/>
        <v>1057</v>
      </c>
      <c r="M307" s="72">
        <f t="shared" si="3"/>
        <v>0</v>
      </c>
      <c r="N307" s="72">
        <f t="shared" si="3"/>
        <v>630</v>
      </c>
      <c r="O307" s="72">
        <f t="shared" si="3"/>
        <v>0</v>
      </c>
      <c r="P307" s="72">
        <f t="shared" si="3"/>
        <v>18581</v>
      </c>
      <c r="Q307" s="72">
        <f t="shared" si="3"/>
        <v>39433</v>
      </c>
      <c r="R307" s="72">
        <f t="shared" si="3"/>
        <v>0</v>
      </c>
      <c r="S307" s="72">
        <f t="shared" si="3"/>
        <v>71</v>
      </c>
      <c r="T307" s="72">
        <f t="shared" si="3"/>
        <v>60653</v>
      </c>
      <c r="U307" s="72">
        <f t="shared" ref="U307:U325" si="4">U238+U215+U192+U169+U146+U122+U99+U76+U53+U30+U7</f>
        <v>152535</v>
      </c>
    </row>
    <row r="308" spans="1:21" s="30" customFormat="1" x14ac:dyDescent="0.2">
      <c r="B308" s="29">
        <v>2001</v>
      </c>
      <c r="C308" s="72">
        <f t="shared" si="3"/>
        <v>0</v>
      </c>
      <c r="D308" s="72">
        <f t="shared" si="3"/>
        <v>148</v>
      </c>
      <c r="E308" s="72">
        <f t="shared" si="3"/>
        <v>0</v>
      </c>
      <c r="F308" s="72">
        <f t="shared" si="3"/>
        <v>8969</v>
      </c>
      <c r="G308" s="72">
        <f t="shared" si="3"/>
        <v>0</v>
      </c>
      <c r="H308" s="72">
        <f t="shared" si="3"/>
        <v>22</v>
      </c>
      <c r="I308" s="72">
        <f t="shared" si="3"/>
        <v>25</v>
      </c>
      <c r="J308" s="72">
        <f t="shared" si="3"/>
        <v>7064</v>
      </c>
      <c r="K308" s="72">
        <f t="shared" si="3"/>
        <v>3239</v>
      </c>
      <c r="L308" s="72">
        <f t="shared" si="3"/>
        <v>1057</v>
      </c>
      <c r="M308" s="72">
        <f t="shared" si="3"/>
        <v>0</v>
      </c>
      <c r="N308" s="72">
        <f t="shared" si="3"/>
        <v>630</v>
      </c>
      <c r="O308" s="72">
        <f t="shared" si="3"/>
        <v>0</v>
      </c>
      <c r="P308" s="72">
        <f t="shared" si="3"/>
        <v>18883</v>
      </c>
      <c r="Q308" s="72">
        <f t="shared" si="3"/>
        <v>40037</v>
      </c>
      <c r="R308" s="72">
        <f t="shared" si="3"/>
        <v>0</v>
      </c>
      <c r="S308" s="72">
        <f t="shared" si="3"/>
        <v>71</v>
      </c>
      <c r="T308" s="72">
        <f t="shared" si="3"/>
        <v>63208</v>
      </c>
      <c r="U308" s="72">
        <f t="shared" si="4"/>
        <v>161150</v>
      </c>
    </row>
    <row r="309" spans="1:21" s="30" customFormat="1" x14ac:dyDescent="0.2">
      <c r="B309" s="29">
        <v>2002</v>
      </c>
      <c r="C309" s="72">
        <f t="shared" si="3"/>
        <v>0</v>
      </c>
      <c r="D309" s="72">
        <f t="shared" si="3"/>
        <v>148</v>
      </c>
      <c r="E309" s="72">
        <f t="shared" si="3"/>
        <v>0</v>
      </c>
      <c r="F309" s="72">
        <f t="shared" si="3"/>
        <v>9464</v>
      </c>
      <c r="G309" s="72">
        <f t="shared" si="3"/>
        <v>0</v>
      </c>
      <c r="H309" s="72">
        <f t="shared" si="3"/>
        <v>22</v>
      </c>
      <c r="I309" s="72">
        <f t="shared" si="3"/>
        <v>47</v>
      </c>
      <c r="J309" s="72">
        <f t="shared" si="3"/>
        <v>7064</v>
      </c>
      <c r="K309" s="72">
        <f t="shared" si="3"/>
        <v>3291</v>
      </c>
      <c r="L309" s="72">
        <f t="shared" si="3"/>
        <v>1057</v>
      </c>
      <c r="M309" s="72">
        <f t="shared" si="3"/>
        <v>0</v>
      </c>
      <c r="N309" s="72">
        <f t="shared" si="3"/>
        <v>630</v>
      </c>
      <c r="O309" s="72">
        <f t="shared" si="3"/>
        <v>0</v>
      </c>
      <c r="P309" s="72">
        <f t="shared" si="3"/>
        <v>18776</v>
      </c>
      <c r="Q309" s="72">
        <f t="shared" si="3"/>
        <v>40499</v>
      </c>
      <c r="R309" s="72">
        <f t="shared" si="3"/>
        <v>0</v>
      </c>
      <c r="S309" s="72">
        <f t="shared" si="3"/>
        <v>227</v>
      </c>
      <c r="T309" s="72">
        <f t="shared" si="3"/>
        <v>66080</v>
      </c>
      <c r="U309" s="72">
        <f t="shared" si="4"/>
        <v>172972</v>
      </c>
    </row>
    <row r="310" spans="1:21" s="30" customFormat="1" x14ac:dyDescent="0.2">
      <c r="B310" s="29">
        <v>2003</v>
      </c>
      <c r="C310" s="72">
        <f t="shared" si="3"/>
        <v>0</v>
      </c>
      <c r="D310" s="72">
        <f t="shared" si="3"/>
        <v>148</v>
      </c>
      <c r="E310" s="72">
        <f t="shared" si="3"/>
        <v>0</v>
      </c>
      <c r="F310" s="72">
        <f t="shared" si="3"/>
        <v>9595</v>
      </c>
      <c r="G310" s="72">
        <f t="shared" si="3"/>
        <v>0</v>
      </c>
      <c r="H310" s="72">
        <f t="shared" si="3"/>
        <v>31</v>
      </c>
      <c r="I310" s="72">
        <f t="shared" si="3"/>
        <v>47</v>
      </c>
      <c r="J310" s="72">
        <f t="shared" si="3"/>
        <v>7044</v>
      </c>
      <c r="K310" s="72">
        <f t="shared" si="3"/>
        <v>3471</v>
      </c>
      <c r="L310" s="72">
        <f t="shared" si="3"/>
        <v>1858</v>
      </c>
      <c r="M310" s="72">
        <f t="shared" si="3"/>
        <v>0</v>
      </c>
      <c r="N310" s="72">
        <f t="shared" si="3"/>
        <v>630</v>
      </c>
      <c r="O310" s="72">
        <f t="shared" si="3"/>
        <v>0</v>
      </c>
      <c r="P310" s="72">
        <f t="shared" si="3"/>
        <v>19360</v>
      </c>
      <c r="Q310" s="72">
        <f t="shared" si="3"/>
        <v>42184</v>
      </c>
      <c r="R310" s="72">
        <f t="shared" si="3"/>
        <v>0</v>
      </c>
      <c r="S310" s="72">
        <f t="shared" si="3"/>
        <v>227</v>
      </c>
      <c r="T310" s="72">
        <f t="shared" si="3"/>
        <v>69900</v>
      </c>
      <c r="U310" s="72">
        <f t="shared" si="4"/>
        <v>187176</v>
      </c>
    </row>
    <row r="311" spans="1:21" s="30" customFormat="1" x14ac:dyDescent="0.2">
      <c r="B311" s="29">
        <v>2004</v>
      </c>
      <c r="C311" s="72">
        <f t="shared" si="3"/>
        <v>0</v>
      </c>
      <c r="D311" s="72">
        <f t="shared" si="3"/>
        <v>148</v>
      </c>
      <c r="E311" s="72">
        <f t="shared" si="3"/>
        <v>0</v>
      </c>
      <c r="F311" s="72">
        <f t="shared" si="3"/>
        <v>11803</v>
      </c>
      <c r="G311" s="72">
        <f t="shared" si="3"/>
        <v>36</v>
      </c>
      <c r="H311" s="72">
        <f t="shared" si="3"/>
        <v>31</v>
      </c>
      <c r="I311" s="72">
        <f t="shared" si="3"/>
        <v>47</v>
      </c>
      <c r="J311" s="72">
        <f t="shared" si="3"/>
        <v>8226</v>
      </c>
      <c r="K311" s="72">
        <f t="shared" si="3"/>
        <v>5003</v>
      </c>
      <c r="L311" s="72">
        <f t="shared" si="3"/>
        <v>2762</v>
      </c>
      <c r="M311" s="72">
        <f t="shared" si="3"/>
        <v>0</v>
      </c>
      <c r="N311" s="72">
        <f t="shared" si="3"/>
        <v>630</v>
      </c>
      <c r="O311" s="72">
        <f t="shared" si="3"/>
        <v>0</v>
      </c>
      <c r="P311" s="72">
        <f t="shared" si="3"/>
        <v>19689</v>
      </c>
      <c r="Q311" s="72">
        <f t="shared" si="3"/>
        <v>48375</v>
      </c>
      <c r="R311" s="72">
        <f t="shared" si="3"/>
        <v>7</v>
      </c>
      <c r="S311" s="72">
        <f t="shared" si="3"/>
        <v>172</v>
      </c>
      <c r="T311" s="72">
        <f t="shared" si="3"/>
        <v>81030</v>
      </c>
      <c r="U311" s="72">
        <f t="shared" si="4"/>
        <v>206087</v>
      </c>
    </row>
    <row r="312" spans="1:21" s="30" customFormat="1" x14ac:dyDescent="0.2">
      <c r="B312" s="29">
        <v>2005</v>
      </c>
      <c r="C312" s="72">
        <f t="shared" si="3"/>
        <v>0</v>
      </c>
      <c r="D312" s="72">
        <f t="shared" si="3"/>
        <v>148</v>
      </c>
      <c r="E312" s="72">
        <f t="shared" si="3"/>
        <v>0</v>
      </c>
      <c r="F312" s="72">
        <f t="shared" si="3"/>
        <v>12347</v>
      </c>
      <c r="G312" s="72">
        <f t="shared" si="3"/>
        <v>0</v>
      </c>
      <c r="H312" s="72">
        <f t="shared" si="3"/>
        <v>31</v>
      </c>
      <c r="I312" s="72">
        <f t="shared" si="3"/>
        <v>47</v>
      </c>
      <c r="J312" s="72">
        <f t="shared" si="3"/>
        <v>8545</v>
      </c>
      <c r="K312" s="72">
        <f t="shared" si="3"/>
        <v>5189</v>
      </c>
      <c r="L312" s="72">
        <f t="shared" si="3"/>
        <v>2264</v>
      </c>
      <c r="M312" s="72">
        <f t="shared" si="3"/>
        <v>0</v>
      </c>
      <c r="N312" s="72">
        <f t="shared" si="3"/>
        <v>630</v>
      </c>
      <c r="O312" s="72">
        <f t="shared" si="3"/>
        <v>0</v>
      </c>
      <c r="P312" s="72">
        <f t="shared" si="3"/>
        <v>19689</v>
      </c>
      <c r="Q312" s="72">
        <f t="shared" si="3"/>
        <v>48890</v>
      </c>
      <c r="R312" s="72">
        <f t="shared" si="3"/>
        <v>0</v>
      </c>
      <c r="S312" s="72">
        <f t="shared" si="3"/>
        <v>64</v>
      </c>
      <c r="T312" s="72">
        <f t="shared" si="3"/>
        <v>80797</v>
      </c>
      <c r="U312" s="72">
        <f t="shared" si="4"/>
        <v>211832</v>
      </c>
    </row>
    <row r="313" spans="1:21" s="30" customFormat="1" x14ac:dyDescent="0.2">
      <c r="B313" s="29">
        <v>2006</v>
      </c>
      <c r="C313" s="72">
        <f t="shared" si="3"/>
        <v>44</v>
      </c>
      <c r="D313" s="72">
        <f t="shared" si="3"/>
        <v>160</v>
      </c>
      <c r="E313" s="72">
        <f t="shared" si="3"/>
        <v>0</v>
      </c>
      <c r="F313" s="72">
        <f t="shared" si="3"/>
        <v>13059</v>
      </c>
      <c r="G313" s="72">
        <f t="shared" si="3"/>
        <v>35</v>
      </c>
      <c r="H313" s="72">
        <f t="shared" si="3"/>
        <v>86</v>
      </c>
      <c r="I313" s="72">
        <f t="shared" si="3"/>
        <v>131</v>
      </c>
      <c r="J313" s="72">
        <f t="shared" si="3"/>
        <v>9432</v>
      </c>
      <c r="K313" s="72">
        <f t="shared" si="3"/>
        <v>6568</v>
      </c>
      <c r="L313" s="72">
        <f t="shared" si="3"/>
        <v>2069</v>
      </c>
      <c r="M313" s="72">
        <f t="shared" si="3"/>
        <v>33</v>
      </c>
      <c r="N313" s="72">
        <f t="shared" si="3"/>
        <v>630</v>
      </c>
      <c r="O313" s="72">
        <f t="shared" si="3"/>
        <v>0</v>
      </c>
      <c r="P313" s="72">
        <f t="shared" si="3"/>
        <v>20424</v>
      </c>
      <c r="Q313" s="72">
        <f t="shared" si="3"/>
        <v>52671</v>
      </c>
      <c r="R313" s="72">
        <f t="shared" si="3"/>
        <v>82</v>
      </c>
      <c r="S313" s="72">
        <f t="shared" si="3"/>
        <v>142</v>
      </c>
      <c r="T313" s="72">
        <f t="shared" si="3"/>
        <v>88489</v>
      </c>
      <c r="U313" s="72">
        <f t="shared" si="4"/>
        <v>255553</v>
      </c>
    </row>
    <row r="314" spans="1:21" s="30" customFormat="1" x14ac:dyDescent="0.2">
      <c r="B314" s="29">
        <v>2007</v>
      </c>
      <c r="C314" s="72">
        <f t="shared" si="3"/>
        <v>126</v>
      </c>
      <c r="D314" s="72">
        <f t="shared" si="3"/>
        <v>160</v>
      </c>
      <c r="E314" s="72">
        <f t="shared" si="3"/>
        <v>0</v>
      </c>
      <c r="F314" s="72">
        <f t="shared" si="3"/>
        <v>13324</v>
      </c>
      <c r="G314" s="72">
        <f t="shared" si="3"/>
        <v>35</v>
      </c>
      <c r="H314" s="72">
        <f t="shared" si="3"/>
        <v>124</v>
      </c>
      <c r="I314" s="72">
        <f t="shared" si="3"/>
        <v>169</v>
      </c>
      <c r="J314" s="72">
        <f t="shared" si="3"/>
        <v>9527</v>
      </c>
      <c r="K314" s="72">
        <f t="shared" si="3"/>
        <v>7536</v>
      </c>
      <c r="L314" s="72">
        <f t="shared" si="3"/>
        <v>2477</v>
      </c>
      <c r="M314" s="72">
        <f t="shared" si="3"/>
        <v>33</v>
      </c>
      <c r="N314" s="72">
        <f t="shared" si="3"/>
        <v>630</v>
      </c>
      <c r="O314" s="72">
        <f t="shared" si="3"/>
        <v>0</v>
      </c>
      <c r="P314" s="72">
        <f t="shared" si="3"/>
        <v>20444</v>
      </c>
      <c r="Q314" s="72">
        <f t="shared" si="3"/>
        <v>54585</v>
      </c>
      <c r="R314" s="72">
        <f t="shared" si="3"/>
        <v>82</v>
      </c>
      <c r="S314" s="72">
        <f t="shared" si="3"/>
        <v>128</v>
      </c>
      <c r="T314" s="72">
        <f t="shared" si="3"/>
        <v>91445</v>
      </c>
      <c r="U314" s="72">
        <f t="shared" si="4"/>
        <v>264481</v>
      </c>
    </row>
    <row r="315" spans="1:21" s="30" customFormat="1" x14ac:dyDescent="0.2">
      <c r="B315" s="29">
        <v>2008</v>
      </c>
      <c r="C315" s="72">
        <f t="shared" si="3"/>
        <v>126</v>
      </c>
      <c r="D315" s="72">
        <f t="shared" si="3"/>
        <v>160</v>
      </c>
      <c r="E315" s="72">
        <f t="shared" si="3"/>
        <v>0</v>
      </c>
      <c r="F315" s="72">
        <f t="shared" si="3"/>
        <v>13306</v>
      </c>
      <c r="G315" s="72">
        <f t="shared" si="3"/>
        <v>35</v>
      </c>
      <c r="H315" s="72">
        <f t="shared" si="3"/>
        <v>124</v>
      </c>
      <c r="I315" s="72">
        <f t="shared" si="3"/>
        <v>190</v>
      </c>
      <c r="J315" s="72">
        <f t="shared" si="3"/>
        <v>9453</v>
      </c>
      <c r="K315" s="72">
        <f t="shared" si="3"/>
        <v>8093</v>
      </c>
      <c r="L315" s="72">
        <f t="shared" si="3"/>
        <v>2477</v>
      </c>
      <c r="M315" s="72">
        <f t="shared" si="3"/>
        <v>45</v>
      </c>
      <c r="N315" s="72">
        <f t="shared" si="3"/>
        <v>828</v>
      </c>
      <c r="O315" s="72">
        <f t="shared" si="3"/>
        <v>0</v>
      </c>
      <c r="P315" s="72">
        <f t="shared" si="3"/>
        <v>19977</v>
      </c>
      <c r="Q315" s="72">
        <f t="shared" si="3"/>
        <v>54814</v>
      </c>
      <c r="R315" s="72">
        <f t="shared" si="3"/>
        <v>82</v>
      </c>
      <c r="S315" s="72">
        <f t="shared" si="3"/>
        <v>151</v>
      </c>
      <c r="T315" s="72">
        <f t="shared" si="3"/>
        <v>93820</v>
      </c>
      <c r="U315" s="72">
        <f t="shared" si="4"/>
        <v>271911</v>
      </c>
    </row>
    <row r="316" spans="1:21" s="30" customFormat="1" x14ac:dyDescent="0.2">
      <c r="B316" s="29">
        <v>2009</v>
      </c>
      <c r="C316" s="72">
        <f t="shared" si="3"/>
        <v>126</v>
      </c>
      <c r="D316" s="72">
        <f t="shared" si="3"/>
        <v>168</v>
      </c>
      <c r="E316" s="72">
        <f t="shared" si="3"/>
        <v>0</v>
      </c>
      <c r="F316" s="72">
        <f t="shared" si="3"/>
        <v>14243</v>
      </c>
      <c r="G316" s="72">
        <f t="shared" si="3"/>
        <v>35</v>
      </c>
      <c r="H316" s="72">
        <f t="shared" si="3"/>
        <v>124</v>
      </c>
      <c r="I316" s="72">
        <f t="shared" si="3"/>
        <v>190</v>
      </c>
      <c r="J316" s="72">
        <f t="shared" si="3"/>
        <v>9546</v>
      </c>
      <c r="K316" s="72">
        <f t="shared" si="3"/>
        <v>8477</v>
      </c>
      <c r="L316" s="72">
        <f t="shared" si="3"/>
        <v>2553</v>
      </c>
      <c r="M316" s="72">
        <f t="shared" si="3"/>
        <v>45</v>
      </c>
      <c r="N316" s="72">
        <f t="shared" si="3"/>
        <v>828</v>
      </c>
      <c r="O316" s="72">
        <f t="shared" si="3"/>
        <v>0</v>
      </c>
      <c r="P316" s="72">
        <f t="shared" si="3"/>
        <v>20381</v>
      </c>
      <c r="Q316" s="72">
        <f t="shared" si="3"/>
        <v>56716</v>
      </c>
      <c r="R316" s="72">
        <f t="shared" si="3"/>
        <v>82</v>
      </c>
      <c r="S316" s="72">
        <f t="shared" si="3"/>
        <v>151</v>
      </c>
      <c r="T316" s="72">
        <f t="shared" si="3"/>
        <v>95082</v>
      </c>
      <c r="U316" s="72">
        <f t="shared" si="4"/>
        <v>276833</v>
      </c>
    </row>
    <row r="317" spans="1:21" s="30" customFormat="1" x14ac:dyDescent="0.2">
      <c r="B317" s="29">
        <v>2010</v>
      </c>
      <c r="C317" s="72">
        <f t="shared" si="3"/>
        <v>126</v>
      </c>
      <c r="D317" s="72">
        <f t="shared" si="3"/>
        <v>168</v>
      </c>
      <c r="E317" s="72">
        <f t="shared" si="3"/>
        <v>0</v>
      </c>
      <c r="F317" s="72">
        <f t="shared" si="3"/>
        <v>13918</v>
      </c>
      <c r="G317" s="72">
        <f t="shared" si="3"/>
        <v>35</v>
      </c>
      <c r="H317" s="72">
        <f t="shared" si="3"/>
        <v>124</v>
      </c>
      <c r="I317" s="72">
        <f t="shared" si="3"/>
        <v>190</v>
      </c>
      <c r="J317" s="72">
        <f t="shared" si="3"/>
        <v>9546</v>
      </c>
      <c r="K317" s="72">
        <f t="shared" si="3"/>
        <v>8960</v>
      </c>
      <c r="L317" s="72">
        <f t="shared" si="3"/>
        <v>2477</v>
      </c>
      <c r="M317" s="72">
        <f t="shared" si="3"/>
        <v>45</v>
      </c>
      <c r="N317" s="72">
        <f t="shared" si="3"/>
        <v>846</v>
      </c>
      <c r="O317" s="72">
        <f t="shared" si="3"/>
        <v>0</v>
      </c>
      <c r="P317" s="72">
        <f t="shared" si="3"/>
        <v>20427</v>
      </c>
      <c r="Q317" s="72">
        <f t="shared" si="3"/>
        <v>56862</v>
      </c>
      <c r="R317" s="72">
        <f t="shared" si="3"/>
        <v>82</v>
      </c>
      <c r="S317" s="72">
        <f t="shared" si="3"/>
        <v>151</v>
      </c>
      <c r="T317" s="72">
        <f t="shared" si="3"/>
        <v>94991</v>
      </c>
      <c r="U317" s="72">
        <f t="shared" si="4"/>
        <v>279832</v>
      </c>
    </row>
    <row r="318" spans="1:21" x14ac:dyDescent="0.2">
      <c r="A318" s="30"/>
      <c r="B318" s="29">
        <v>2011</v>
      </c>
      <c r="C318" s="72">
        <f t="shared" si="3"/>
        <v>126</v>
      </c>
      <c r="D318" s="72">
        <f t="shared" si="3"/>
        <v>168</v>
      </c>
      <c r="E318" s="72">
        <f t="shared" si="3"/>
        <v>0</v>
      </c>
      <c r="F318" s="72">
        <f t="shared" si="3"/>
        <v>14040</v>
      </c>
      <c r="G318" s="72">
        <f t="shared" si="3"/>
        <v>92</v>
      </c>
      <c r="H318" s="72">
        <f t="shared" si="3"/>
        <v>124</v>
      </c>
      <c r="I318" s="72">
        <f t="shared" si="3"/>
        <v>190</v>
      </c>
      <c r="J318" s="72">
        <f t="shared" si="3"/>
        <v>9546</v>
      </c>
      <c r="K318" s="72">
        <f t="shared" si="3"/>
        <v>9264</v>
      </c>
      <c r="L318" s="72">
        <f t="shared" si="3"/>
        <v>2477</v>
      </c>
      <c r="M318" s="72">
        <f t="shared" si="3"/>
        <v>79</v>
      </c>
      <c r="N318" s="72">
        <f t="shared" si="3"/>
        <v>846</v>
      </c>
      <c r="O318" s="72">
        <f t="shared" si="3"/>
        <v>0</v>
      </c>
      <c r="P318" s="72">
        <f t="shared" si="3"/>
        <v>20433</v>
      </c>
      <c r="Q318" s="72">
        <f t="shared" si="3"/>
        <v>57385</v>
      </c>
      <c r="R318" s="72">
        <f t="shared" si="3"/>
        <v>82</v>
      </c>
      <c r="S318" s="72">
        <f t="shared" si="3"/>
        <v>151</v>
      </c>
      <c r="T318" s="72">
        <f t="shared" si="3"/>
        <v>96171</v>
      </c>
      <c r="U318" s="72">
        <f t="shared" si="4"/>
        <v>284080</v>
      </c>
    </row>
    <row r="319" spans="1:21" x14ac:dyDescent="0.2">
      <c r="A319" s="30"/>
      <c r="B319" s="29">
        <v>2012</v>
      </c>
      <c r="C319" s="72">
        <f t="shared" si="3"/>
        <v>136</v>
      </c>
      <c r="D319" s="72">
        <f t="shared" si="3"/>
        <v>125</v>
      </c>
      <c r="E319" s="72">
        <f t="shared" si="3"/>
        <v>0</v>
      </c>
      <c r="F319" s="72">
        <f t="shared" si="3"/>
        <v>14088</v>
      </c>
      <c r="G319" s="72">
        <f t="shared" si="3"/>
        <v>92</v>
      </c>
      <c r="H319" s="72">
        <f t="shared" si="3"/>
        <v>111</v>
      </c>
      <c r="I319" s="72">
        <f t="shared" si="3"/>
        <v>190</v>
      </c>
      <c r="J319" s="72">
        <f t="shared" si="3"/>
        <v>9904</v>
      </c>
      <c r="K319" s="72">
        <f t="shared" si="3"/>
        <v>9930</v>
      </c>
      <c r="L319" s="72">
        <f t="shared" si="3"/>
        <v>2213</v>
      </c>
      <c r="M319" s="72">
        <f t="shared" si="3"/>
        <v>79</v>
      </c>
      <c r="N319" s="72">
        <f t="shared" si="3"/>
        <v>846</v>
      </c>
      <c r="O319" s="72">
        <f t="shared" si="3"/>
        <v>0</v>
      </c>
      <c r="P319" s="72">
        <f t="shared" si="3"/>
        <v>20517</v>
      </c>
      <c r="Q319" s="72">
        <f t="shared" si="3"/>
        <v>58231</v>
      </c>
      <c r="R319" s="72">
        <f t="shared" si="3"/>
        <v>82</v>
      </c>
      <c r="S319" s="72">
        <f t="shared" si="3"/>
        <v>151</v>
      </c>
      <c r="T319" s="72">
        <f t="shared" si="3"/>
        <v>96059</v>
      </c>
      <c r="U319" s="72">
        <f t="shared" si="4"/>
        <v>285534</v>
      </c>
    </row>
    <row r="320" spans="1:21" x14ac:dyDescent="0.2">
      <c r="A320" s="30"/>
      <c r="B320" s="29">
        <v>2013</v>
      </c>
      <c r="C320" s="72">
        <f t="shared" si="3"/>
        <v>136</v>
      </c>
      <c r="D320" s="72">
        <f t="shared" si="3"/>
        <v>125</v>
      </c>
      <c r="E320" s="72">
        <f t="shared" si="3"/>
        <v>22</v>
      </c>
      <c r="F320" s="72">
        <f t="shared" si="3"/>
        <v>14094</v>
      </c>
      <c r="G320" s="72">
        <f t="shared" si="3"/>
        <v>92</v>
      </c>
      <c r="H320" s="72">
        <f t="shared" si="3"/>
        <v>115</v>
      </c>
      <c r="I320" s="72">
        <f t="shared" si="3"/>
        <v>190</v>
      </c>
      <c r="J320" s="72">
        <f t="shared" si="3"/>
        <v>10608</v>
      </c>
      <c r="K320" s="72">
        <f t="shared" si="3"/>
        <v>9663</v>
      </c>
      <c r="L320" s="72">
        <f t="shared" si="3"/>
        <v>2569</v>
      </c>
      <c r="M320" s="72">
        <f t="shared" si="3"/>
        <v>79</v>
      </c>
      <c r="N320" s="72">
        <f t="shared" si="3"/>
        <v>846</v>
      </c>
      <c r="O320" s="72">
        <f t="shared" si="3"/>
        <v>0</v>
      </c>
      <c r="P320" s="72">
        <f t="shared" si="3"/>
        <v>20527</v>
      </c>
      <c r="Q320" s="72">
        <f t="shared" si="3"/>
        <v>59066</v>
      </c>
      <c r="R320" s="72">
        <f t="shared" si="3"/>
        <v>82</v>
      </c>
      <c r="S320" s="72">
        <f t="shared" si="3"/>
        <v>151</v>
      </c>
      <c r="T320" s="72">
        <f t="shared" si="3"/>
        <v>96927</v>
      </c>
      <c r="U320" s="72">
        <f t="shared" si="4"/>
        <v>288226</v>
      </c>
    </row>
    <row r="321" spans="1:21" x14ac:dyDescent="0.2">
      <c r="A321" s="30"/>
      <c r="B321" s="29">
        <v>2014</v>
      </c>
      <c r="C321" s="72">
        <f t="shared" si="3"/>
        <v>126</v>
      </c>
      <c r="D321" s="72">
        <f t="shared" si="3"/>
        <v>52</v>
      </c>
      <c r="E321" s="72">
        <f t="shared" si="3"/>
        <v>0</v>
      </c>
      <c r="F321" s="72">
        <f t="shared" ref="C321:T325" si="5">F252+F229+F206+F183+F160+F136+F113+F90+F67+F44+F21</f>
        <v>14127</v>
      </c>
      <c r="G321" s="72">
        <f t="shared" si="5"/>
        <v>92</v>
      </c>
      <c r="H321" s="72">
        <f t="shared" si="5"/>
        <v>54</v>
      </c>
      <c r="I321" s="72">
        <f t="shared" si="5"/>
        <v>0</v>
      </c>
      <c r="J321" s="72">
        <f t="shared" si="5"/>
        <v>10684</v>
      </c>
      <c r="K321" s="72">
        <f t="shared" si="5"/>
        <v>9695</v>
      </c>
      <c r="L321" s="72">
        <f t="shared" si="5"/>
        <v>1906</v>
      </c>
      <c r="M321" s="72">
        <f t="shared" si="5"/>
        <v>19</v>
      </c>
      <c r="N321" s="72">
        <f t="shared" si="5"/>
        <v>576</v>
      </c>
      <c r="O321" s="72">
        <f t="shared" si="5"/>
        <v>0</v>
      </c>
      <c r="P321" s="72">
        <f t="shared" si="5"/>
        <v>20537</v>
      </c>
      <c r="Q321" s="72">
        <f t="shared" si="5"/>
        <v>57868</v>
      </c>
      <c r="R321" s="72">
        <f t="shared" si="5"/>
        <v>58</v>
      </c>
      <c r="S321" s="72">
        <f t="shared" si="5"/>
        <v>77</v>
      </c>
      <c r="T321" s="72">
        <f t="shared" si="5"/>
        <v>92216</v>
      </c>
      <c r="U321" s="72">
        <f t="shared" si="4"/>
        <v>261586</v>
      </c>
    </row>
    <row r="322" spans="1:21" x14ac:dyDescent="0.2">
      <c r="A322" s="30"/>
      <c r="B322" s="29">
        <v>2015</v>
      </c>
      <c r="C322" s="72">
        <f t="shared" si="5"/>
        <v>221</v>
      </c>
      <c r="D322" s="72">
        <f t="shared" si="5"/>
        <v>52</v>
      </c>
      <c r="E322" s="72">
        <f t="shared" si="5"/>
        <v>0</v>
      </c>
      <c r="F322" s="72">
        <f t="shared" si="5"/>
        <v>14127</v>
      </c>
      <c r="G322" s="72">
        <f t="shared" si="5"/>
        <v>107</v>
      </c>
      <c r="H322" s="72">
        <f t="shared" si="5"/>
        <v>54</v>
      </c>
      <c r="I322" s="72">
        <f t="shared" si="5"/>
        <v>0</v>
      </c>
      <c r="J322" s="72">
        <f t="shared" si="5"/>
        <v>10716</v>
      </c>
      <c r="K322" s="72">
        <f t="shared" si="5"/>
        <v>10307</v>
      </c>
      <c r="L322" s="72">
        <f t="shared" si="5"/>
        <v>1786</v>
      </c>
      <c r="M322" s="72">
        <f t="shared" si="5"/>
        <v>19</v>
      </c>
      <c r="N322" s="72">
        <f t="shared" si="5"/>
        <v>576</v>
      </c>
      <c r="O322" s="72">
        <f t="shared" si="5"/>
        <v>0</v>
      </c>
      <c r="P322" s="72">
        <f t="shared" si="5"/>
        <v>20517</v>
      </c>
      <c r="Q322" s="72">
        <f t="shared" si="5"/>
        <v>58482</v>
      </c>
      <c r="R322" s="72">
        <f t="shared" si="5"/>
        <v>58</v>
      </c>
      <c r="S322" s="72">
        <f t="shared" si="5"/>
        <v>77</v>
      </c>
      <c r="T322" s="72">
        <f t="shared" si="5"/>
        <v>93195</v>
      </c>
      <c r="U322" s="72">
        <f t="shared" si="4"/>
        <v>264490</v>
      </c>
    </row>
    <row r="323" spans="1:21" x14ac:dyDescent="0.2">
      <c r="A323" s="30"/>
      <c r="B323" s="29">
        <v>2016</v>
      </c>
      <c r="C323" s="72">
        <f t="shared" si="5"/>
        <v>221</v>
      </c>
      <c r="D323" s="72">
        <f t="shared" si="5"/>
        <v>121</v>
      </c>
      <c r="E323" s="72">
        <f t="shared" si="5"/>
        <v>0</v>
      </c>
      <c r="F323" s="72">
        <f t="shared" si="5"/>
        <v>14173</v>
      </c>
      <c r="G323" s="72">
        <f t="shared" si="5"/>
        <v>107</v>
      </c>
      <c r="H323" s="72">
        <f t="shared" si="5"/>
        <v>54</v>
      </c>
      <c r="I323" s="72">
        <f t="shared" si="5"/>
        <v>0</v>
      </c>
      <c r="J323" s="72">
        <f t="shared" si="5"/>
        <v>10889</v>
      </c>
      <c r="K323" s="72">
        <f t="shared" si="5"/>
        <v>10788</v>
      </c>
      <c r="L323" s="72">
        <f t="shared" si="5"/>
        <v>1803</v>
      </c>
      <c r="M323" s="72">
        <f t="shared" si="5"/>
        <v>19</v>
      </c>
      <c r="N323" s="72">
        <f t="shared" si="5"/>
        <v>598</v>
      </c>
      <c r="O323" s="72">
        <f t="shared" si="5"/>
        <v>0</v>
      </c>
      <c r="P323" s="72">
        <f t="shared" si="5"/>
        <v>20989</v>
      </c>
      <c r="Q323" s="72">
        <f t="shared" si="5"/>
        <v>59762</v>
      </c>
      <c r="R323" s="72">
        <f t="shared" si="5"/>
        <v>58</v>
      </c>
      <c r="S323" s="72">
        <f t="shared" si="5"/>
        <v>44</v>
      </c>
      <c r="T323" s="72">
        <f t="shared" si="5"/>
        <v>94770</v>
      </c>
      <c r="U323" s="72">
        <f t="shared" si="4"/>
        <v>266795</v>
      </c>
    </row>
    <row r="324" spans="1:21" x14ac:dyDescent="0.2">
      <c r="A324" s="30"/>
      <c r="B324" s="29">
        <v>2017</v>
      </c>
      <c r="C324" s="72">
        <f t="shared" si="5"/>
        <v>221</v>
      </c>
      <c r="D324" s="72">
        <f t="shared" si="5"/>
        <v>121</v>
      </c>
      <c r="E324" s="72">
        <f t="shared" si="5"/>
        <v>0</v>
      </c>
      <c r="F324" s="72">
        <f t="shared" si="5"/>
        <v>14173</v>
      </c>
      <c r="G324" s="72">
        <f t="shared" si="5"/>
        <v>107</v>
      </c>
      <c r="H324" s="72">
        <f t="shared" si="5"/>
        <v>54</v>
      </c>
      <c r="I324" s="72">
        <f t="shared" si="5"/>
        <v>0</v>
      </c>
      <c r="J324" s="72">
        <f t="shared" si="5"/>
        <v>10885</v>
      </c>
      <c r="K324" s="72">
        <f t="shared" si="5"/>
        <v>11845</v>
      </c>
      <c r="L324" s="72">
        <f t="shared" si="5"/>
        <v>1803</v>
      </c>
      <c r="M324" s="72">
        <f t="shared" si="5"/>
        <v>19</v>
      </c>
      <c r="N324" s="72">
        <f t="shared" si="5"/>
        <v>598</v>
      </c>
      <c r="O324" s="72">
        <f t="shared" si="5"/>
        <v>0</v>
      </c>
      <c r="P324" s="72">
        <f t="shared" si="5"/>
        <v>21188</v>
      </c>
      <c r="Q324" s="72">
        <f t="shared" si="5"/>
        <v>61014</v>
      </c>
      <c r="R324" s="72">
        <f t="shared" si="5"/>
        <v>58</v>
      </c>
      <c r="S324" s="72">
        <f t="shared" si="5"/>
        <v>44</v>
      </c>
      <c r="T324" s="72">
        <f t="shared" si="5"/>
        <v>96427</v>
      </c>
      <c r="U324" s="72">
        <f t="shared" si="4"/>
        <v>271161</v>
      </c>
    </row>
    <row r="325" spans="1:21" x14ac:dyDescent="0.2">
      <c r="A325" s="30"/>
      <c r="B325" s="29">
        <v>2018</v>
      </c>
      <c r="C325" s="72">
        <f t="shared" si="5"/>
        <v>221</v>
      </c>
      <c r="D325" s="72">
        <f t="shared" si="5"/>
        <v>121</v>
      </c>
      <c r="E325" s="72">
        <f t="shared" si="5"/>
        <v>0</v>
      </c>
      <c r="F325" s="72">
        <f t="shared" si="5"/>
        <v>13732</v>
      </c>
      <c r="G325" s="72">
        <f t="shared" si="5"/>
        <v>107</v>
      </c>
      <c r="H325" s="72">
        <f t="shared" si="5"/>
        <v>54</v>
      </c>
      <c r="I325" s="72">
        <f t="shared" si="5"/>
        <v>0</v>
      </c>
      <c r="J325" s="72">
        <f t="shared" si="5"/>
        <v>10989</v>
      </c>
      <c r="K325" s="72">
        <f t="shared" si="5"/>
        <v>12397</v>
      </c>
      <c r="L325" s="72">
        <f t="shared" si="5"/>
        <v>1842</v>
      </c>
      <c r="M325" s="72">
        <f t="shared" si="5"/>
        <v>19</v>
      </c>
      <c r="N325" s="72">
        <f t="shared" si="5"/>
        <v>598</v>
      </c>
      <c r="O325" s="72">
        <f t="shared" si="5"/>
        <v>0</v>
      </c>
      <c r="P325" s="72">
        <f t="shared" si="5"/>
        <v>21013</v>
      </c>
      <c r="Q325" s="72">
        <f t="shared" si="5"/>
        <v>61093</v>
      </c>
      <c r="R325" s="72">
        <f t="shared" si="5"/>
        <v>67</v>
      </c>
      <c r="S325" s="72">
        <f t="shared" si="5"/>
        <v>44</v>
      </c>
      <c r="T325" s="72">
        <f t="shared" si="5"/>
        <v>95776</v>
      </c>
      <c r="U325" s="72">
        <f t="shared" si="4"/>
        <v>273854</v>
      </c>
    </row>
    <row r="326" spans="1:21" x14ac:dyDescent="0.2">
      <c r="A326" s="30"/>
      <c r="B326" s="29">
        <v>2019</v>
      </c>
      <c r="C326" s="72">
        <f t="shared" ref="C326:T326" si="6">C257+C234+C211+C188+C165+C141+C118+C95+C72+C49+C26</f>
        <v>221</v>
      </c>
      <c r="D326" s="72">
        <f t="shared" si="6"/>
        <v>121</v>
      </c>
      <c r="E326" s="72">
        <f t="shared" si="6"/>
        <v>0</v>
      </c>
      <c r="F326" s="72">
        <f t="shared" si="6"/>
        <v>13732</v>
      </c>
      <c r="G326" s="72">
        <f t="shared" si="6"/>
        <v>107</v>
      </c>
      <c r="H326" s="72">
        <f t="shared" si="6"/>
        <v>54</v>
      </c>
      <c r="I326" s="72">
        <f t="shared" si="6"/>
        <v>0</v>
      </c>
      <c r="J326" s="72">
        <f t="shared" si="6"/>
        <v>11082</v>
      </c>
      <c r="K326" s="72">
        <f t="shared" si="6"/>
        <v>12593</v>
      </c>
      <c r="L326" s="72">
        <f t="shared" si="6"/>
        <v>1866</v>
      </c>
      <c r="M326" s="72">
        <f t="shared" si="6"/>
        <v>19</v>
      </c>
      <c r="N326" s="72">
        <f t="shared" si="6"/>
        <v>630</v>
      </c>
      <c r="O326" s="72">
        <f t="shared" si="6"/>
        <v>0</v>
      </c>
      <c r="P326" s="72">
        <f t="shared" si="6"/>
        <v>23515</v>
      </c>
      <c r="Q326" s="72">
        <f t="shared" si="6"/>
        <v>63940</v>
      </c>
      <c r="R326" s="72">
        <f t="shared" si="6"/>
        <v>92</v>
      </c>
      <c r="S326" s="72">
        <f t="shared" si="6"/>
        <v>44</v>
      </c>
      <c r="T326" s="72">
        <f t="shared" si="6"/>
        <v>99293</v>
      </c>
      <c r="U326" s="72">
        <f>U257+U234+U211+U188+U165+U141+U118+U95+U72+U49+U26</f>
        <v>280298</v>
      </c>
    </row>
    <row r="329" spans="1:21" x14ac:dyDescent="0.2">
      <c r="B329" s="9" t="s">
        <v>226</v>
      </c>
    </row>
    <row r="330" spans="1:21" x14ac:dyDescent="0.2">
      <c r="C330" t="s">
        <v>194</v>
      </c>
      <c r="D330" t="s">
        <v>195</v>
      </c>
      <c r="E330" t="s">
        <v>196</v>
      </c>
      <c r="F330" t="s">
        <v>197</v>
      </c>
      <c r="G330" t="s">
        <v>198</v>
      </c>
      <c r="H330" t="s">
        <v>199</v>
      </c>
      <c r="I330" t="s">
        <v>200</v>
      </c>
      <c r="J330" t="s">
        <v>201</v>
      </c>
      <c r="K330" s="9" t="s">
        <v>202</v>
      </c>
      <c r="L330" s="73" t="s">
        <v>203</v>
      </c>
      <c r="M330" t="s">
        <v>204</v>
      </c>
      <c r="N330" t="s">
        <v>205</v>
      </c>
      <c r="O330" t="s">
        <v>206</v>
      </c>
      <c r="P330" t="s">
        <v>207</v>
      </c>
      <c r="Q330" s="9" t="s">
        <v>208</v>
      </c>
      <c r="R330" s="73" t="s">
        <v>209</v>
      </c>
      <c r="S330" s="73" t="s">
        <v>210</v>
      </c>
      <c r="T330" s="9" t="s">
        <v>211</v>
      </c>
      <c r="U330" s="9" t="s">
        <v>212</v>
      </c>
    </row>
    <row r="331" spans="1:21" x14ac:dyDescent="0.2">
      <c r="B331" s="9">
        <v>2000</v>
      </c>
      <c r="C331" s="1">
        <f t="shared" ref="C331:U331" si="7">C7+C30+C122+C146</f>
        <v>0</v>
      </c>
      <c r="D331" s="1">
        <f t="shared" si="7"/>
        <v>73</v>
      </c>
      <c r="E331" s="1">
        <f t="shared" si="7"/>
        <v>0</v>
      </c>
      <c r="F331" s="1">
        <f t="shared" si="7"/>
        <v>4046</v>
      </c>
      <c r="G331" s="1">
        <f t="shared" si="7"/>
        <v>0</v>
      </c>
      <c r="H331" s="1">
        <f t="shared" si="7"/>
        <v>0</v>
      </c>
      <c r="I331" s="1">
        <f t="shared" si="7"/>
        <v>0</v>
      </c>
      <c r="J331" s="1">
        <f t="shared" si="7"/>
        <v>2349</v>
      </c>
      <c r="K331" s="1">
        <f t="shared" si="7"/>
        <v>1738</v>
      </c>
      <c r="L331" s="1">
        <f t="shared" si="7"/>
        <v>1023</v>
      </c>
      <c r="M331" s="1">
        <f t="shared" si="7"/>
        <v>0</v>
      </c>
      <c r="N331" s="1">
        <f t="shared" si="7"/>
        <v>0</v>
      </c>
      <c r="O331" s="1">
        <f t="shared" si="7"/>
        <v>0</v>
      </c>
      <c r="P331" s="1">
        <f t="shared" si="7"/>
        <v>7723</v>
      </c>
      <c r="Q331" s="1">
        <f t="shared" si="7"/>
        <v>16952</v>
      </c>
      <c r="R331" s="1">
        <f t="shared" si="7"/>
        <v>0</v>
      </c>
      <c r="S331" s="1">
        <f t="shared" si="7"/>
        <v>0</v>
      </c>
      <c r="T331" s="1">
        <f t="shared" si="7"/>
        <v>28592</v>
      </c>
      <c r="U331" s="1">
        <f t="shared" si="7"/>
        <v>70323</v>
      </c>
    </row>
    <row r="332" spans="1:21" x14ac:dyDescent="0.2">
      <c r="B332" s="9">
        <v>2001</v>
      </c>
      <c r="C332" s="1">
        <f t="shared" ref="C332:U332" si="8">C8+C31+C123+C147</f>
        <v>0</v>
      </c>
      <c r="D332" s="1">
        <f t="shared" si="8"/>
        <v>73</v>
      </c>
      <c r="E332" s="1">
        <f t="shared" si="8"/>
        <v>0</v>
      </c>
      <c r="F332" s="1">
        <f t="shared" si="8"/>
        <v>4091</v>
      </c>
      <c r="G332" s="1">
        <f t="shared" si="8"/>
        <v>0</v>
      </c>
      <c r="H332" s="1">
        <f t="shared" si="8"/>
        <v>0</v>
      </c>
      <c r="I332" s="1">
        <f t="shared" si="8"/>
        <v>0</v>
      </c>
      <c r="J332" s="1">
        <f t="shared" si="8"/>
        <v>2349</v>
      </c>
      <c r="K332" s="1">
        <f t="shared" si="8"/>
        <v>1937</v>
      </c>
      <c r="L332" s="1">
        <f t="shared" si="8"/>
        <v>1023</v>
      </c>
      <c r="M332" s="1">
        <f t="shared" si="8"/>
        <v>0</v>
      </c>
      <c r="N332" s="1">
        <f t="shared" si="8"/>
        <v>0</v>
      </c>
      <c r="O332" s="1">
        <f t="shared" si="8"/>
        <v>0</v>
      </c>
      <c r="P332" s="1">
        <f t="shared" si="8"/>
        <v>7723</v>
      </c>
      <c r="Q332" s="1">
        <f t="shared" si="8"/>
        <v>17196</v>
      </c>
      <c r="R332" s="1">
        <f t="shared" si="8"/>
        <v>0</v>
      </c>
      <c r="S332" s="1">
        <f t="shared" si="8"/>
        <v>0</v>
      </c>
      <c r="T332" s="1">
        <f t="shared" si="8"/>
        <v>30370</v>
      </c>
      <c r="U332" s="1">
        <f t="shared" si="8"/>
        <v>77135</v>
      </c>
    </row>
    <row r="333" spans="1:21" x14ac:dyDescent="0.2">
      <c r="B333" s="9">
        <v>2002</v>
      </c>
      <c r="C333" s="1">
        <f t="shared" ref="C333:U333" si="9">C9+C32+C124+C148</f>
        <v>0</v>
      </c>
      <c r="D333" s="1">
        <f t="shared" si="9"/>
        <v>73</v>
      </c>
      <c r="E333" s="1">
        <f t="shared" si="9"/>
        <v>0</v>
      </c>
      <c r="F333" s="1">
        <f t="shared" si="9"/>
        <v>4091</v>
      </c>
      <c r="G333" s="1">
        <f t="shared" si="9"/>
        <v>0</v>
      </c>
      <c r="H333" s="1">
        <f t="shared" si="9"/>
        <v>0</v>
      </c>
      <c r="I333" s="1">
        <f t="shared" si="9"/>
        <v>0</v>
      </c>
      <c r="J333" s="1">
        <f t="shared" si="9"/>
        <v>2349</v>
      </c>
      <c r="K333" s="1">
        <f t="shared" si="9"/>
        <v>1965</v>
      </c>
      <c r="L333" s="1">
        <f t="shared" si="9"/>
        <v>1023</v>
      </c>
      <c r="M333" s="1">
        <f t="shared" si="9"/>
        <v>0</v>
      </c>
      <c r="N333" s="1">
        <f t="shared" si="9"/>
        <v>0</v>
      </c>
      <c r="O333" s="1">
        <f t="shared" si="9"/>
        <v>0</v>
      </c>
      <c r="P333" s="1">
        <f t="shared" si="9"/>
        <v>7723</v>
      </c>
      <c r="Q333" s="1">
        <f t="shared" si="9"/>
        <v>17224</v>
      </c>
      <c r="R333" s="1">
        <f t="shared" si="9"/>
        <v>0</v>
      </c>
      <c r="S333" s="1">
        <f t="shared" si="9"/>
        <v>0</v>
      </c>
      <c r="T333" s="1">
        <f t="shared" si="9"/>
        <v>31958</v>
      </c>
      <c r="U333" s="1">
        <f t="shared" si="9"/>
        <v>87558</v>
      </c>
    </row>
    <row r="334" spans="1:21" x14ac:dyDescent="0.2">
      <c r="B334" s="9">
        <v>2003</v>
      </c>
      <c r="C334" s="1">
        <f t="shared" ref="C334:U334" si="10">C10+C33+C125+C149</f>
        <v>0</v>
      </c>
      <c r="D334" s="1">
        <f t="shared" si="10"/>
        <v>73</v>
      </c>
      <c r="E334" s="1">
        <f t="shared" si="10"/>
        <v>0</v>
      </c>
      <c r="F334" s="1">
        <f t="shared" si="10"/>
        <v>4927</v>
      </c>
      <c r="G334" s="1">
        <f t="shared" si="10"/>
        <v>0</v>
      </c>
      <c r="H334" s="1">
        <f t="shared" si="10"/>
        <v>0</v>
      </c>
      <c r="I334" s="1">
        <f t="shared" si="10"/>
        <v>0</v>
      </c>
      <c r="J334" s="1">
        <f t="shared" si="10"/>
        <v>2707</v>
      </c>
      <c r="K334" s="1">
        <f t="shared" si="10"/>
        <v>1965</v>
      </c>
      <c r="L334" s="1">
        <f t="shared" si="10"/>
        <v>1824</v>
      </c>
      <c r="M334" s="1">
        <f t="shared" si="10"/>
        <v>0</v>
      </c>
      <c r="N334" s="1">
        <f t="shared" si="10"/>
        <v>165</v>
      </c>
      <c r="O334" s="1">
        <f t="shared" si="10"/>
        <v>0</v>
      </c>
      <c r="P334" s="1">
        <f t="shared" si="10"/>
        <v>9953</v>
      </c>
      <c r="Q334" s="1">
        <f t="shared" si="10"/>
        <v>21614</v>
      </c>
      <c r="R334" s="1">
        <f t="shared" si="10"/>
        <v>0</v>
      </c>
      <c r="S334" s="1">
        <f t="shared" si="10"/>
        <v>0</v>
      </c>
      <c r="T334" s="1">
        <f t="shared" si="10"/>
        <v>38336</v>
      </c>
      <c r="U334" s="1">
        <f t="shared" si="10"/>
        <v>101478</v>
      </c>
    </row>
    <row r="335" spans="1:21" x14ac:dyDescent="0.2">
      <c r="B335" s="9">
        <v>2004</v>
      </c>
      <c r="C335" s="1">
        <f t="shared" ref="C335:U335" si="11">C11+C34+C126+C150</f>
        <v>0</v>
      </c>
      <c r="D335" s="1">
        <f t="shared" si="11"/>
        <v>73</v>
      </c>
      <c r="E335" s="1">
        <f t="shared" si="11"/>
        <v>0</v>
      </c>
      <c r="F335" s="1">
        <f t="shared" si="11"/>
        <v>7135</v>
      </c>
      <c r="G335" s="1">
        <f t="shared" si="11"/>
        <v>0</v>
      </c>
      <c r="H335" s="1">
        <f t="shared" si="11"/>
        <v>0</v>
      </c>
      <c r="I335" s="1">
        <f t="shared" si="11"/>
        <v>0</v>
      </c>
      <c r="J335" s="1">
        <f t="shared" si="11"/>
        <v>3281</v>
      </c>
      <c r="K335" s="1">
        <f t="shared" si="11"/>
        <v>2666</v>
      </c>
      <c r="L335" s="1">
        <f t="shared" si="11"/>
        <v>2066</v>
      </c>
      <c r="M335" s="1">
        <f t="shared" si="11"/>
        <v>0</v>
      </c>
      <c r="N335" s="1">
        <f t="shared" si="11"/>
        <v>165</v>
      </c>
      <c r="O335" s="1">
        <f t="shared" si="11"/>
        <v>0</v>
      </c>
      <c r="P335" s="1">
        <f t="shared" si="11"/>
        <v>10455</v>
      </c>
      <c r="Q335" s="1">
        <f t="shared" si="11"/>
        <v>25841</v>
      </c>
      <c r="R335" s="1">
        <f t="shared" si="11"/>
        <v>0</v>
      </c>
      <c r="S335" s="1">
        <f t="shared" si="11"/>
        <v>0</v>
      </c>
      <c r="T335" s="1">
        <f t="shared" si="11"/>
        <v>46739</v>
      </c>
      <c r="U335" s="1">
        <f t="shared" si="11"/>
        <v>116615</v>
      </c>
    </row>
    <row r="336" spans="1:21" x14ac:dyDescent="0.2">
      <c r="B336" s="9">
        <v>2005</v>
      </c>
      <c r="C336" s="1">
        <f t="shared" ref="C336:U336" si="12">C12+C35+C127+C151</f>
        <v>0</v>
      </c>
      <c r="D336" s="1">
        <f t="shared" si="12"/>
        <v>73</v>
      </c>
      <c r="E336" s="1">
        <f t="shared" si="12"/>
        <v>0</v>
      </c>
      <c r="F336" s="1">
        <f t="shared" si="12"/>
        <v>7679</v>
      </c>
      <c r="G336" s="1">
        <f t="shared" si="12"/>
        <v>0</v>
      </c>
      <c r="H336" s="1">
        <f t="shared" si="12"/>
        <v>0</v>
      </c>
      <c r="I336" s="1">
        <f t="shared" si="12"/>
        <v>0</v>
      </c>
      <c r="J336" s="1">
        <f t="shared" si="12"/>
        <v>3641</v>
      </c>
      <c r="K336" s="1">
        <f t="shared" si="12"/>
        <v>3024</v>
      </c>
      <c r="L336" s="1">
        <f t="shared" si="12"/>
        <v>1568</v>
      </c>
      <c r="M336" s="1">
        <f t="shared" si="12"/>
        <v>0</v>
      </c>
      <c r="N336" s="1">
        <f t="shared" si="12"/>
        <v>165</v>
      </c>
      <c r="O336" s="1">
        <f t="shared" si="12"/>
        <v>0</v>
      </c>
      <c r="P336" s="1">
        <f t="shared" si="12"/>
        <v>10455</v>
      </c>
      <c r="Q336" s="1">
        <f t="shared" si="12"/>
        <v>26605</v>
      </c>
      <c r="R336" s="1">
        <f t="shared" si="12"/>
        <v>0</v>
      </c>
      <c r="S336" s="1">
        <f t="shared" si="12"/>
        <v>0</v>
      </c>
      <c r="T336" s="1">
        <f t="shared" si="12"/>
        <v>47286</v>
      </c>
      <c r="U336" s="1">
        <f t="shared" si="12"/>
        <v>122826</v>
      </c>
    </row>
    <row r="337" spans="2:21" x14ac:dyDescent="0.2">
      <c r="B337" s="9">
        <v>2006</v>
      </c>
      <c r="C337" s="1">
        <f t="shared" ref="C337:U337" si="13">C13+C36+C128+C152</f>
        <v>0</v>
      </c>
      <c r="D337" s="1">
        <f t="shared" si="13"/>
        <v>73</v>
      </c>
      <c r="E337" s="1">
        <f t="shared" si="13"/>
        <v>0</v>
      </c>
      <c r="F337" s="1">
        <f t="shared" si="13"/>
        <v>7679</v>
      </c>
      <c r="G337" s="1">
        <f t="shared" si="13"/>
        <v>0</v>
      </c>
      <c r="H337" s="1">
        <f t="shared" si="13"/>
        <v>0</v>
      </c>
      <c r="I337" s="1">
        <f t="shared" si="13"/>
        <v>0</v>
      </c>
      <c r="J337" s="1">
        <f t="shared" si="13"/>
        <v>3641</v>
      </c>
      <c r="K337" s="1">
        <f t="shared" si="13"/>
        <v>3226</v>
      </c>
      <c r="L337" s="1">
        <f t="shared" si="13"/>
        <v>1688</v>
      </c>
      <c r="M337" s="1">
        <f t="shared" si="13"/>
        <v>0</v>
      </c>
      <c r="N337" s="1">
        <f t="shared" si="13"/>
        <v>165</v>
      </c>
      <c r="O337" s="1">
        <f t="shared" si="13"/>
        <v>0</v>
      </c>
      <c r="P337" s="1">
        <f t="shared" si="13"/>
        <v>10455</v>
      </c>
      <c r="Q337" s="1">
        <f t="shared" si="13"/>
        <v>26927</v>
      </c>
      <c r="R337" s="1">
        <f t="shared" si="13"/>
        <v>0</v>
      </c>
      <c r="S337" s="1">
        <f t="shared" si="13"/>
        <v>0</v>
      </c>
      <c r="T337" s="1">
        <f t="shared" si="13"/>
        <v>47187</v>
      </c>
      <c r="U337" s="1">
        <f t="shared" si="13"/>
        <v>128901</v>
      </c>
    </row>
    <row r="338" spans="2:21" x14ac:dyDescent="0.2">
      <c r="B338" s="9">
        <v>2007</v>
      </c>
      <c r="C338" s="1">
        <f t="shared" ref="C338:U338" si="14">C14+C37+C129+C153</f>
        <v>0</v>
      </c>
      <c r="D338" s="1">
        <f t="shared" si="14"/>
        <v>73</v>
      </c>
      <c r="E338" s="1">
        <f t="shared" si="14"/>
        <v>0</v>
      </c>
      <c r="F338" s="1">
        <f t="shared" si="14"/>
        <v>8043</v>
      </c>
      <c r="G338" s="1">
        <f t="shared" si="14"/>
        <v>0</v>
      </c>
      <c r="H338" s="1">
        <f t="shared" si="14"/>
        <v>0</v>
      </c>
      <c r="I338" s="1">
        <f t="shared" si="14"/>
        <v>0</v>
      </c>
      <c r="J338" s="1">
        <f t="shared" si="14"/>
        <v>4103</v>
      </c>
      <c r="K338" s="1">
        <f t="shared" si="14"/>
        <v>3858</v>
      </c>
      <c r="L338" s="1">
        <f t="shared" si="14"/>
        <v>2386</v>
      </c>
      <c r="M338" s="1">
        <f t="shared" si="14"/>
        <v>0</v>
      </c>
      <c r="N338" s="1">
        <f t="shared" si="14"/>
        <v>165</v>
      </c>
      <c r="O338" s="1">
        <f t="shared" si="14"/>
        <v>0</v>
      </c>
      <c r="P338" s="1">
        <f t="shared" si="14"/>
        <v>12318</v>
      </c>
      <c r="Q338" s="1">
        <f t="shared" si="14"/>
        <v>30946</v>
      </c>
      <c r="R338" s="1">
        <f t="shared" si="14"/>
        <v>0</v>
      </c>
      <c r="S338" s="1">
        <f t="shared" si="14"/>
        <v>0</v>
      </c>
      <c r="T338" s="1">
        <f t="shared" si="14"/>
        <v>50881</v>
      </c>
      <c r="U338" s="1">
        <f t="shared" si="14"/>
        <v>139421</v>
      </c>
    </row>
    <row r="339" spans="2:21" x14ac:dyDescent="0.2">
      <c r="B339" s="9">
        <v>2008</v>
      </c>
      <c r="C339" s="1">
        <f t="shared" ref="C339:U339" si="15">C15+C38+C130+C154</f>
        <v>0</v>
      </c>
      <c r="D339" s="1">
        <f t="shared" si="15"/>
        <v>73</v>
      </c>
      <c r="E339" s="1">
        <f t="shared" si="15"/>
        <v>0</v>
      </c>
      <c r="F339" s="1">
        <f t="shared" si="15"/>
        <v>8043</v>
      </c>
      <c r="G339" s="1">
        <f t="shared" si="15"/>
        <v>0</v>
      </c>
      <c r="H339" s="1">
        <f t="shared" si="15"/>
        <v>0</v>
      </c>
      <c r="I339" s="1">
        <f t="shared" si="15"/>
        <v>0</v>
      </c>
      <c r="J339" s="1">
        <f t="shared" si="15"/>
        <v>4103</v>
      </c>
      <c r="K339" s="1">
        <f t="shared" si="15"/>
        <v>4186</v>
      </c>
      <c r="L339" s="1">
        <f t="shared" si="15"/>
        <v>2386</v>
      </c>
      <c r="M339" s="1">
        <f t="shared" si="15"/>
        <v>0</v>
      </c>
      <c r="N339" s="1">
        <f t="shared" si="15"/>
        <v>351</v>
      </c>
      <c r="O339" s="1">
        <f t="shared" si="15"/>
        <v>0</v>
      </c>
      <c r="P339" s="1">
        <f t="shared" si="15"/>
        <v>12318</v>
      </c>
      <c r="Q339" s="1">
        <f t="shared" si="15"/>
        <v>31460</v>
      </c>
      <c r="R339" s="1">
        <f t="shared" si="15"/>
        <v>0</v>
      </c>
      <c r="S339" s="1">
        <f t="shared" si="15"/>
        <v>0</v>
      </c>
      <c r="T339" s="1">
        <f t="shared" si="15"/>
        <v>54195</v>
      </c>
      <c r="U339" s="1">
        <f t="shared" si="15"/>
        <v>147675</v>
      </c>
    </row>
    <row r="340" spans="2:21" x14ac:dyDescent="0.2">
      <c r="B340" s="9">
        <v>2009</v>
      </c>
      <c r="C340" s="1">
        <f t="shared" ref="C340:U340" si="16">C16+C39+C131+C155</f>
        <v>0</v>
      </c>
      <c r="D340" s="1">
        <f t="shared" si="16"/>
        <v>73</v>
      </c>
      <c r="E340" s="1">
        <f t="shared" si="16"/>
        <v>0</v>
      </c>
      <c r="F340" s="1">
        <f t="shared" si="16"/>
        <v>9104</v>
      </c>
      <c r="G340" s="1">
        <f t="shared" si="16"/>
        <v>0</v>
      </c>
      <c r="H340" s="1">
        <f t="shared" si="16"/>
        <v>0</v>
      </c>
      <c r="I340" s="1">
        <f t="shared" si="16"/>
        <v>0</v>
      </c>
      <c r="J340" s="1">
        <f t="shared" si="16"/>
        <v>4103</v>
      </c>
      <c r="K340" s="1">
        <f t="shared" si="16"/>
        <v>4308</v>
      </c>
      <c r="L340" s="1">
        <f t="shared" si="16"/>
        <v>2386</v>
      </c>
      <c r="M340" s="1">
        <f t="shared" si="16"/>
        <v>0</v>
      </c>
      <c r="N340" s="1">
        <f t="shared" si="16"/>
        <v>351</v>
      </c>
      <c r="O340" s="1">
        <f t="shared" si="16"/>
        <v>0</v>
      </c>
      <c r="P340" s="1">
        <f t="shared" si="16"/>
        <v>12723</v>
      </c>
      <c r="Q340" s="1">
        <f t="shared" si="16"/>
        <v>33048</v>
      </c>
      <c r="R340" s="1">
        <f t="shared" si="16"/>
        <v>0</v>
      </c>
      <c r="S340" s="1">
        <f t="shared" si="16"/>
        <v>0</v>
      </c>
      <c r="T340" s="1">
        <f t="shared" si="16"/>
        <v>55152</v>
      </c>
      <c r="U340" s="1">
        <f t="shared" si="16"/>
        <v>150272</v>
      </c>
    </row>
    <row r="341" spans="2:21" x14ac:dyDescent="0.2">
      <c r="B341" s="9">
        <v>2010</v>
      </c>
      <c r="C341" s="1">
        <f t="shared" ref="C341:U341" si="17">C17+C40+C132+C156</f>
        <v>0</v>
      </c>
      <c r="D341" s="1">
        <f t="shared" si="17"/>
        <v>73</v>
      </c>
      <c r="E341" s="1">
        <f t="shared" si="17"/>
        <v>0</v>
      </c>
      <c r="F341" s="1">
        <f t="shared" si="17"/>
        <v>8779</v>
      </c>
      <c r="G341" s="1">
        <f t="shared" si="17"/>
        <v>0</v>
      </c>
      <c r="H341" s="1">
        <f t="shared" si="17"/>
        <v>0</v>
      </c>
      <c r="I341" s="1">
        <f t="shared" si="17"/>
        <v>0</v>
      </c>
      <c r="J341" s="1">
        <f t="shared" si="17"/>
        <v>4103</v>
      </c>
      <c r="K341" s="1">
        <f t="shared" si="17"/>
        <v>4520</v>
      </c>
      <c r="L341" s="1">
        <f t="shared" si="17"/>
        <v>2386</v>
      </c>
      <c r="M341" s="1">
        <f t="shared" si="17"/>
        <v>0</v>
      </c>
      <c r="N341" s="1">
        <f t="shared" si="17"/>
        <v>351</v>
      </c>
      <c r="O341" s="1">
        <f t="shared" si="17"/>
        <v>0</v>
      </c>
      <c r="P341" s="1">
        <f t="shared" si="17"/>
        <v>12723</v>
      </c>
      <c r="Q341" s="1">
        <f t="shared" si="17"/>
        <v>32935</v>
      </c>
      <c r="R341" s="1">
        <f t="shared" si="17"/>
        <v>0</v>
      </c>
      <c r="S341" s="1">
        <f t="shared" si="17"/>
        <v>0</v>
      </c>
      <c r="T341" s="1">
        <f t="shared" si="17"/>
        <v>54541</v>
      </c>
      <c r="U341" s="1">
        <f t="shared" si="17"/>
        <v>151518</v>
      </c>
    </row>
    <row r="342" spans="2:21" x14ac:dyDescent="0.2">
      <c r="B342" s="9">
        <v>2011</v>
      </c>
      <c r="C342" s="1">
        <f t="shared" ref="C342:U342" si="18">C18+C41+C133+C157</f>
        <v>82</v>
      </c>
      <c r="D342" s="1">
        <f t="shared" si="18"/>
        <v>73</v>
      </c>
      <c r="E342" s="1">
        <f t="shared" si="18"/>
        <v>0</v>
      </c>
      <c r="F342" s="1">
        <f t="shared" si="18"/>
        <v>8779</v>
      </c>
      <c r="G342" s="1">
        <f t="shared" si="18"/>
        <v>0</v>
      </c>
      <c r="H342" s="1">
        <f t="shared" si="18"/>
        <v>0</v>
      </c>
      <c r="I342" s="1">
        <f t="shared" si="18"/>
        <v>0</v>
      </c>
      <c r="J342" s="1">
        <f t="shared" si="18"/>
        <v>4103</v>
      </c>
      <c r="K342" s="1">
        <f t="shared" si="18"/>
        <v>4690</v>
      </c>
      <c r="L342" s="1">
        <f t="shared" si="18"/>
        <v>2386</v>
      </c>
      <c r="M342" s="1">
        <f t="shared" si="18"/>
        <v>0</v>
      </c>
      <c r="N342" s="1">
        <f t="shared" si="18"/>
        <v>351</v>
      </c>
      <c r="O342" s="1">
        <f t="shared" si="18"/>
        <v>0</v>
      </c>
      <c r="P342" s="1">
        <f t="shared" si="18"/>
        <v>13203</v>
      </c>
      <c r="Q342" s="1">
        <f t="shared" si="18"/>
        <v>33667</v>
      </c>
      <c r="R342" s="1">
        <f t="shared" si="18"/>
        <v>0</v>
      </c>
      <c r="S342" s="1">
        <f t="shared" si="18"/>
        <v>0</v>
      </c>
      <c r="T342" s="1">
        <f t="shared" si="18"/>
        <v>55636</v>
      </c>
      <c r="U342" s="1">
        <f t="shared" si="18"/>
        <v>155167</v>
      </c>
    </row>
    <row r="343" spans="2:21" x14ac:dyDescent="0.2">
      <c r="B343" s="9">
        <v>2012</v>
      </c>
      <c r="C343" s="1">
        <f t="shared" ref="C343:U343" si="19">C19+C42+C134+C158</f>
        <v>82</v>
      </c>
      <c r="D343" s="1">
        <f t="shared" si="19"/>
        <v>73</v>
      </c>
      <c r="E343" s="1">
        <f t="shared" si="19"/>
        <v>0</v>
      </c>
      <c r="F343" s="1">
        <f t="shared" si="19"/>
        <v>8814</v>
      </c>
      <c r="G343" s="1">
        <f t="shared" si="19"/>
        <v>0</v>
      </c>
      <c r="H343" s="1">
        <f t="shared" si="19"/>
        <v>0</v>
      </c>
      <c r="I343" s="1">
        <f t="shared" si="19"/>
        <v>0</v>
      </c>
      <c r="J343" s="1">
        <f t="shared" si="19"/>
        <v>5199</v>
      </c>
      <c r="K343" s="1">
        <f t="shared" si="19"/>
        <v>4655</v>
      </c>
      <c r="L343" s="1">
        <f t="shared" si="19"/>
        <v>2022</v>
      </c>
      <c r="M343" s="1">
        <f t="shared" si="19"/>
        <v>0</v>
      </c>
      <c r="N343" s="1">
        <f t="shared" si="19"/>
        <v>351</v>
      </c>
      <c r="O343" s="1">
        <f t="shared" si="19"/>
        <v>0</v>
      </c>
      <c r="P343" s="1">
        <f t="shared" si="19"/>
        <v>13323</v>
      </c>
      <c r="Q343" s="1">
        <f t="shared" si="19"/>
        <v>34519</v>
      </c>
      <c r="R343" s="1">
        <f t="shared" si="19"/>
        <v>0</v>
      </c>
      <c r="S343" s="1">
        <f t="shared" si="19"/>
        <v>0</v>
      </c>
      <c r="T343" s="1">
        <f t="shared" si="19"/>
        <v>55632</v>
      </c>
      <c r="U343" s="1">
        <f t="shared" si="19"/>
        <v>157253</v>
      </c>
    </row>
    <row r="344" spans="2:21" x14ac:dyDescent="0.2">
      <c r="B344" s="9">
        <v>2013</v>
      </c>
      <c r="C344" s="1">
        <f t="shared" ref="C344:J347" si="20">C20+C43+C135+C159</f>
        <v>82</v>
      </c>
      <c r="D344" s="1">
        <f t="shared" si="20"/>
        <v>73</v>
      </c>
      <c r="E344" s="1">
        <f t="shared" si="20"/>
        <v>22</v>
      </c>
      <c r="F344" s="1">
        <f t="shared" si="20"/>
        <v>8870</v>
      </c>
      <c r="G344" s="1">
        <f t="shared" si="20"/>
        <v>0</v>
      </c>
      <c r="H344" s="1">
        <f t="shared" si="20"/>
        <v>0</v>
      </c>
      <c r="I344" s="1">
        <f t="shared" si="20"/>
        <v>0</v>
      </c>
      <c r="J344" s="1">
        <f t="shared" si="20"/>
        <v>5411</v>
      </c>
      <c r="K344" s="1">
        <f t="shared" ref="K344:U344" si="21">K20+K43+K135+K159</f>
        <v>4344</v>
      </c>
      <c r="L344" s="1">
        <f t="shared" si="21"/>
        <v>2386</v>
      </c>
      <c r="M344" s="1">
        <f t="shared" si="21"/>
        <v>0</v>
      </c>
      <c r="N344" s="1">
        <f t="shared" si="21"/>
        <v>351</v>
      </c>
      <c r="O344" s="1">
        <f t="shared" si="21"/>
        <v>0</v>
      </c>
      <c r="P344" s="1">
        <f t="shared" si="21"/>
        <v>14106</v>
      </c>
      <c r="Q344" s="1">
        <f t="shared" si="21"/>
        <v>35645</v>
      </c>
      <c r="R344" s="1">
        <f t="shared" si="21"/>
        <v>0</v>
      </c>
      <c r="S344" s="1">
        <f t="shared" si="21"/>
        <v>0</v>
      </c>
      <c r="T344" s="1">
        <f t="shared" si="21"/>
        <v>57408</v>
      </c>
      <c r="U344" s="1">
        <f t="shared" si="21"/>
        <v>161446</v>
      </c>
    </row>
    <row r="345" spans="2:21" x14ac:dyDescent="0.2">
      <c r="B345" s="9">
        <v>2014</v>
      </c>
      <c r="C345" s="1">
        <f t="shared" si="20"/>
        <v>82</v>
      </c>
      <c r="D345" s="1">
        <f t="shared" si="20"/>
        <v>0</v>
      </c>
      <c r="E345" s="1">
        <f t="shared" si="20"/>
        <v>0</v>
      </c>
      <c r="F345" s="1">
        <f t="shared" si="20"/>
        <v>8859</v>
      </c>
      <c r="G345" s="1">
        <f t="shared" si="20"/>
        <v>0</v>
      </c>
      <c r="H345" s="1">
        <f t="shared" si="20"/>
        <v>0</v>
      </c>
      <c r="I345" s="1">
        <f t="shared" si="20"/>
        <v>0</v>
      </c>
      <c r="J345" s="1">
        <f t="shared" si="20"/>
        <v>5487</v>
      </c>
      <c r="K345" s="1">
        <f t="shared" ref="K345:U345" si="22">K21+K44+K136+K160</f>
        <v>4301</v>
      </c>
      <c r="L345" s="1">
        <f t="shared" si="22"/>
        <v>1823</v>
      </c>
      <c r="M345" s="1">
        <f t="shared" si="22"/>
        <v>0</v>
      </c>
      <c r="N345" s="1">
        <f t="shared" si="22"/>
        <v>351</v>
      </c>
      <c r="O345" s="1">
        <f t="shared" si="22"/>
        <v>0</v>
      </c>
      <c r="P345" s="1">
        <f t="shared" si="22"/>
        <v>14572</v>
      </c>
      <c r="Q345" s="1">
        <f t="shared" si="22"/>
        <v>35475</v>
      </c>
      <c r="R345" s="1">
        <f t="shared" si="22"/>
        <v>0</v>
      </c>
      <c r="S345" s="1">
        <f t="shared" si="22"/>
        <v>0</v>
      </c>
      <c r="T345" s="1">
        <f t="shared" si="22"/>
        <v>56099</v>
      </c>
      <c r="U345" s="1">
        <f t="shared" si="22"/>
        <v>155378</v>
      </c>
    </row>
    <row r="346" spans="2:21" x14ac:dyDescent="0.2">
      <c r="B346" s="9">
        <v>2015</v>
      </c>
      <c r="C346" s="1">
        <f t="shared" si="20"/>
        <v>82</v>
      </c>
      <c r="D346" s="1">
        <f t="shared" si="20"/>
        <v>0</v>
      </c>
      <c r="E346" s="1">
        <f t="shared" si="20"/>
        <v>0</v>
      </c>
      <c r="F346" s="1">
        <f t="shared" si="20"/>
        <v>8859</v>
      </c>
      <c r="G346" s="1">
        <f t="shared" si="20"/>
        <v>0</v>
      </c>
      <c r="H346" s="1">
        <f t="shared" si="20"/>
        <v>0</v>
      </c>
      <c r="I346" s="1">
        <f t="shared" si="20"/>
        <v>0</v>
      </c>
      <c r="J346" s="1">
        <f t="shared" si="20"/>
        <v>5487</v>
      </c>
      <c r="K346" s="1">
        <f t="shared" ref="K346:U346" si="23">K22+K45+K137+K161</f>
        <v>4621</v>
      </c>
      <c r="L346" s="1">
        <f t="shared" si="23"/>
        <v>1703</v>
      </c>
      <c r="M346" s="1">
        <f t="shared" si="23"/>
        <v>0</v>
      </c>
      <c r="N346" s="1">
        <f t="shared" si="23"/>
        <v>351</v>
      </c>
      <c r="O346" s="1">
        <f t="shared" si="23"/>
        <v>0</v>
      </c>
      <c r="P346" s="1">
        <f t="shared" si="23"/>
        <v>14572</v>
      </c>
      <c r="Q346" s="1">
        <f t="shared" si="23"/>
        <v>35675</v>
      </c>
      <c r="R346" s="1">
        <f t="shared" si="23"/>
        <v>0</v>
      </c>
      <c r="S346" s="1">
        <f t="shared" si="23"/>
        <v>0</v>
      </c>
      <c r="T346" s="1">
        <f t="shared" si="23"/>
        <v>56704</v>
      </c>
      <c r="U346" s="1">
        <f t="shared" si="23"/>
        <v>158745</v>
      </c>
    </row>
    <row r="347" spans="2:21" x14ac:dyDescent="0.2">
      <c r="B347" s="9">
        <v>2016</v>
      </c>
      <c r="C347" s="1">
        <f t="shared" si="20"/>
        <v>82</v>
      </c>
      <c r="D347" s="1">
        <f t="shared" si="20"/>
        <v>0</v>
      </c>
      <c r="E347" s="1">
        <f t="shared" si="20"/>
        <v>0</v>
      </c>
      <c r="F347" s="1">
        <f t="shared" si="20"/>
        <v>9661</v>
      </c>
      <c r="G347" s="1">
        <f t="shared" si="20"/>
        <v>0</v>
      </c>
      <c r="H347" s="1">
        <f t="shared" si="20"/>
        <v>0</v>
      </c>
      <c r="I347" s="1">
        <f t="shared" si="20"/>
        <v>0</v>
      </c>
      <c r="J347" s="1">
        <f t="shared" si="20"/>
        <v>5560</v>
      </c>
      <c r="K347" s="1">
        <f t="shared" ref="K347:U347" si="24">K23+K46+K138+K162</f>
        <v>4743</v>
      </c>
      <c r="L347" s="1">
        <f t="shared" si="24"/>
        <v>1720</v>
      </c>
      <c r="M347" s="1">
        <f t="shared" si="24"/>
        <v>0</v>
      </c>
      <c r="N347" s="1">
        <f t="shared" si="24"/>
        <v>351</v>
      </c>
      <c r="O347" s="1">
        <f t="shared" si="24"/>
        <v>0</v>
      </c>
      <c r="P347" s="1">
        <f t="shared" si="24"/>
        <v>15321</v>
      </c>
      <c r="Q347" s="1">
        <f t="shared" si="24"/>
        <v>37438</v>
      </c>
      <c r="R347" s="1">
        <f t="shared" si="24"/>
        <v>0</v>
      </c>
      <c r="S347" s="1">
        <f t="shared" si="24"/>
        <v>0</v>
      </c>
      <c r="T347" s="1">
        <f t="shared" si="24"/>
        <v>58741</v>
      </c>
      <c r="U347" s="1">
        <f t="shared" si="24"/>
        <v>162184</v>
      </c>
    </row>
    <row r="348" spans="2:21" x14ac:dyDescent="0.2">
      <c r="B348" s="9">
        <v>2017</v>
      </c>
      <c r="C348" s="1">
        <f>C24+C47+C139+C163</f>
        <v>82</v>
      </c>
      <c r="D348" s="1">
        <f t="shared" ref="D348:U348" si="25">D24+D47+D139+D163</f>
        <v>0</v>
      </c>
      <c r="E348" s="1">
        <f t="shared" si="25"/>
        <v>0</v>
      </c>
      <c r="F348" s="1">
        <f t="shared" si="25"/>
        <v>9661</v>
      </c>
      <c r="G348" s="1">
        <f t="shared" si="25"/>
        <v>0</v>
      </c>
      <c r="H348" s="1">
        <f t="shared" si="25"/>
        <v>0</v>
      </c>
      <c r="I348" s="1">
        <f t="shared" si="25"/>
        <v>0</v>
      </c>
      <c r="J348" s="1">
        <f t="shared" si="25"/>
        <v>5560</v>
      </c>
      <c r="K348" s="1">
        <f t="shared" si="25"/>
        <v>5276</v>
      </c>
      <c r="L348" s="1">
        <f t="shared" si="25"/>
        <v>1720</v>
      </c>
      <c r="M348" s="1">
        <f t="shared" si="25"/>
        <v>0</v>
      </c>
      <c r="N348" s="1">
        <f t="shared" si="25"/>
        <v>351</v>
      </c>
      <c r="O348" s="1">
        <f t="shared" si="25"/>
        <v>0</v>
      </c>
      <c r="P348" s="1">
        <f t="shared" si="25"/>
        <v>15815</v>
      </c>
      <c r="Q348" s="1">
        <f t="shared" si="25"/>
        <v>38465</v>
      </c>
      <c r="R348" s="1">
        <f t="shared" si="25"/>
        <v>0</v>
      </c>
      <c r="S348" s="1">
        <f t="shared" si="25"/>
        <v>0</v>
      </c>
      <c r="T348" s="1">
        <f t="shared" si="25"/>
        <v>59947</v>
      </c>
      <c r="U348" s="1">
        <f t="shared" si="25"/>
        <v>165304</v>
      </c>
    </row>
    <row r="349" spans="2:21" x14ac:dyDescent="0.2">
      <c r="B349" s="9">
        <v>2018</v>
      </c>
      <c r="C349" s="1">
        <f t="shared" ref="C349:R349" si="26">C25+C48+C140+C164</f>
        <v>82</v>
      </c>
      <c r="D349" s="1">
        <f t="shared" si="26"/>
        <v>0</v>
      </c>
      <c r="E349" s="1">
        <f t="shared" si="26"/>
        <v>0</v>
      </c>
      <c r="F349" s="1">
        <f t="shared" si="26"/>
        <v>10050</v>
      </c>
      <c r="G349" s="1">
        <f t="shared" si="26"/>
        <v>0</v>
      </c>
      <c r="H349" s="1">
        <f t="shared" si="26"/>
        <v>0</v>
      </c>
      <c r="I349" s="1">
        <f t="shared" si="26"/>
        <v>0</v>
      </c>
      <c r="J349" s="1">
        <f t="shared" si="26"/>
        <v>5872</v>
      </c>
      <c r="K349" s="1">
        <f t="shared" si="26"/>
        <v>5591</v>
      </c>
      <c r="L349" s="1">
        <f t="shared" si="26"/>
        <v>1759</v>
      </c>
      <c r="M349" s="1">
        <f t="shared" si="26"/>
        <v>0</v>
      </c>
      <c r="N349" s="1">
        <f t="shared" si="26"/>
        <v>351</v>
      </c>
      <c r="O349" s="1">
        <f t="shared" si="26"/>
        <v>0</v>
      </c>
      <c r="P349" s="1">
        <f t="shared" si="26"/>
        <v>16036</v>
      </c>
      <c r="Q349" s="1">
        <f t="shared" si="26"/>
        <v>39741</v>
      </c>
      <c r="R349" s="1">
        <f t="shared" si="26"/>
        <v>0</v>
      </c>
      <c r="S349" s="1">
        <f>S25+S48+S140+S164</f>
        <v>0</v>
      </c>
      <c r="T349" s="1">
        <f>T25+T48+T140+T164</f>
        <v>60355</v>
      </c>
      <c r="U349" s="1">
        <f>U25+U48+U140+U164</f>
        <v>168869</v>
      </c>
    </row>
    <row r="350" spans="2:21" x14ac:dyDescent="0.2">
      <c r="B350" s="9">
        <v>2019</v>
      </c>
      <c r="C350" s="1">
        <f>C26+C49+C141+C165</f>
        <v>82</v>
      </c>
      <c r="D350" s="1">
        <f t="shared" ref="D350:U350" si="27">D26+D49+D141+D165</f>
        <v>0</v>
      </c>
      <c r="E350" s="1">
        <f t="shared" si="27"/>
        <v>0</v>
      </c>
      <c r="F350" s="1">
        <f t="shared" si="27"/>
        <v>10050</v>
      </c>
      <c r="G350" s="1">
        <f t="shared" si="27"/>
        <v>0</v>
      </c>
      <c r="H350" s="1">
        <f t="shared" si="27"/>
        <v>0</v>
      </c>
      <c r="I350" s="1">
        <f t="shared" si="27"/>
        <v>0</v>
      </c>
      <c r="J350" s="1">
        <f t="shared" si="27"/>
        <v>5938</v>
      </c>
      <c r="K350" s="1">
        <f t="shared" si="27"/>
        <v>5757</v>
      </c>
      <c r="L350" s="1">
        <f t="shared" si="27"/>
        <v>1759</v>
      </c>
      <c r="M350" s="1">
        <f t="shared" si="27"/>
        <v>0</v>
      </c>
      <c r="N350" s="1">
        <f t="shared" si="27"/>
        <v>383</v>
      </c>
      <c r="O350" s="1">
        <f t="shared" si="27"/>
        <v>0</v>
      </c>
      <c r="P350" s="1">
        <f t="shared" si="27"/>
        <v>18317</v>
      </c>
      <c r="Q350" s="1">
        <f t="shared" si="27"/>
        <v>42286</v>
      </c>
      <c r="R350" s="1">
        <f t="shared" si="27"/>
        <v>0</v>
      </c>
      <c r="S350" s="1">
        <f t="shared" si="27"/>
        <v>0</v>
      </c>
      <c r="T350" s="1">
        <f t="shared" si="27"/>
        <v>63430</v>
      </c>
      <c r="U350" s="1">
        <f t="shared" si="27"/>
        <v>174209</v>
      </c>
    </row>
    <row r="353" spans="2:21" x14ac:dyDescent="0.2">
      <c r="B353" s="9" t="s">
        <v>227</v>
      </c>
    </row>
    <row r="354" spans="2:21" x14ac:dyDescent="0.2">
      <c r="C354" t="s">
        <v>194</v>
      </c>
      <c r="D354" t="s">
        <v>195</v>
      </c>
      <c r="E354" t="s">
        <v>196</v>
      </c>
      <c r="F354" t="s">
        <v>197</v>
      </c>
      <c r="G354" t="s">
        <v>198</v>
      </c>
      <c r="H354" t="s">
        <v>199</v>
      </c>
      <c r="I354" t="s">
        <v>200</v>
      </c>
      <c r="J354" t="s">
        <v>201</v>
      </c>
      <c r="K354" s="9" t="s">
        <v>202</v>
      </c>
      <c r="L354" s="73" t="s">
        <v>203</v>
      </c>
      <c r="M354" t="s">
        <v>204</v>
      </c>
      <c r="N354" t="s">
        <v>205</v>
      </c>
      <c r="O354" t="s">
        <v>206</v>
      </c>
      <c r="P354" t="s">
        <v>207</v>
      </c>
      <c r="Q354" s="9" t="s">
        <v>208</v>
      </c>
      <c r="R354" s="73" t="s">
        <v>209</v>
      </c>
      <c r="S354" s="73" t="s">
        <v>210</v>
      </c>
      <c r="T354" s="9" t="s">
        <v>211</v>
      </c>
      <c r="U354" s="9" t="s">
        <v>212</v>
      </c>
    </row>
    <row r="355" spans="2:21" x14ac:dyDescent="0.2">
      <c r="B355" s="9">
        <v>2000</v>
      </c>
      <c r="C355" s="31" t="e">
        <f t="shared" ref="C355:D374" si="28">C331/C307*100</f>
        <v>#DIV/0!</v>
      </c>
      <c r="D355" s="31">
        <f t="shared" si="28"/>
        <v>33.640552995391701</v>
      </c>
      <c r="E355" s="62" t="s">
        <v>24</v>
      </c>
      <c r="F355" s="31">
        <f t="shared" ref="F355:N355" si="29">F331/F307*100</f>
        <v>45.430047159218503</v>
      </c>
      <c r="G355" s="31" t="e">
        <f t="shared" si="29"/>
        <v>#DIV/0!</v>
      </c>
      <c r="H355" s="31">
        <f t="shared" si="29"/>
        <v>0</v>
      </c>
      <c r="I355" s="31">
        <f t="shared" si="29"/>
        <v>0</v>
      </c>
      <c r="J355" s="31">
        <f t="shared" si="29"/>
        <v>33.253114382785959</v>
      </c>
      <c r="K355" s="31">
        <f t="shared" si="29"/>
        <v>59.297168201978842</v>
      </c>
      <c r="L355" s="31">
        <f t="shared" si="29"/>
        <v>96.783349101229902</v>
      </c>
      <c r="M355" s="31" t="e">
        <f t="shared" si="29"/>
        <v>#DIV/0!</v>
      </c>
      <c r="N355" s="31">
        <f t="shared" si="29"/>
        <v>0</v>
      </c>
      <c r="O355" s="62" t="s">
        <v>24</v>
      </c>
      <c r="P355" s="31">
        <f t="shared" ref="P355:U364" si="30">P331/P307*100</f>
        <v>41.563963188203005</v>
      </c>
      <c r="Q355" s="31">
        <f t="shared" si="30"/>
        <v>42.989374381862902</v>
      </c>
      <c r="R355" s="31" t="e">
        <f t="shared" si="30"/>
        <v>#DIV/0!</v>
      </c>
      <c r="S355" s="31">
        <f t="shared" si="30"/>
        <v>0</v>
      </c>
      <c r="T355" s="31">
        <f t="shared" si="30"/>
        <v>47.140289845514651</v>
      </c>
      <c r="U355" s="31">
        <f t="shared" si="30"/>
        <v>46.102861638312518</v>
      </c>
    </row>
    <row r="356" spans="2:21" x14ac:dyDescent="0.2">
      <c r="B356" s="9">
        <v>2001</v>
      </c>
      <c r="C356" s="31" t="e">
        <f t="shared" si="28"/>
        <v>#DIV/0!</v>
      </c>
      <c r="D356" s="31">
        <f t="shared" si="28"/>
        <v>49.324324324324323</v>
      </c>
      <c r="E356" s="62" t="s">
        <v>24</v>
      </c>
      <c r="F356" s="31">
        <f t="shared" ref="F356:N356" si="31">F332/F308*100</f>
        <v>45.612665849035565</v>
      </c>
      <c r="G356" s="31" t="e">
        <f t="shared" si="31"/>
        <v>#DIV/0!</v>
      </c>
      <c r="H356" s="31">
        <f t="shared" si="31"/>
        <v>0</v>
      </c>
      <c r="I356" s="31">
        <f t="shared" si="31"/>
        <v>0</v>
      </c>
      <c r="J356" s="31">
        <f t="shared" si="31"/>
        <v>33.253114382785959</v>
      </c>
      <c r="K356" s="31">
        <f t="shared" si="31"/>
        <v>59.802408150663787</v>
      </c>
      <c r="L356" s="31">
        <f t="shared" si="31"/>
        <v>96.783349101229902</v>
      </c>
      <c r="M356" s="31" t="e">
        <f t="shared" si="31"/>
        <v>#DIV/0!</v>
      </c>
      <c r="N356" s="31">
        <f t="shared" si="31"/>
        <v>0</v>
      </c>
      <c r="O356" s="62" t="s">
        <v>24</v>
      </c>
      <c r="P356" s="31">
        <f t="shared" si="30"/>
        <v>40.89922152200392</v>
      </c>
      <c r="Q356" s="31">
        <f t="shared" si="30"/>
        <v>42.950270999325625</v>
      </c>
      <c r="R356" s="31" t="e">
        <f t="shared" si="30"/>
        <v>#DIV/0!</v>
      </c>
      <c r="S356" s="31">
        <f t="shared" si="30"/>
        <v>0</v>
      </c>
      <c r="T356" s="31">
        <f t="shared" si="30"/>
        <v>48.047715479053281</v>
      </c>
      <c r="U356" s="31">
        <f t="shared" si="30"/>
        <v>47.865342848278004</v>
      </c>
    </row>
    <row r="357" spans="2:21" x14ac:dyDescent="0.2">
      <c r="B357" s="9">
        <v>2002</v>
      </c>
      <c r="C357" s="31" t="e">
        <f t="shared" si="28"/>
        <v>#DIV/0!</v>
      </c>
      <c r="D357" s="31">
        <f t="shared" si="28"/>
        <v>49.324324324324323</v>
      </c>
      <c r="E357" s="62" t="s">
        <v>24</v>
      </c>
      <c r="F357" s="31">
        <f t="shared" ref="F357:N357" si="32">F333/F309*100</f>
        <v>43.226965342349963</v>
      </c>
      <c r="G357" s="31" t="e">
        <f t="shared" si="32"/>
        <v>#DIV/0!</v>
      </c>
      <c r="H357" s="31">
        <f t="shared" si="32"/>
        <v>0</v>
      </c>
      <c r="I357" s="31">
        <f t="shared" si="32"/>
        <v>0</v>
      </c>
      <c r="J357" s="31">
        <f t="shared" si="32"/>
        <v>33.253114382785959</v>
      </c>
      <c r="K357" s="31">
        <f t="shared" si="32"/>
        <v>59.708295350957151</v>
      </c>
      <c r="L357" s="31">
        <f t="shared" si="32"/>
        <v>96.783349101229902</v>
      </c>
      <c r="M357" s="31" t="e">
        <f t="shared" si="32"/>
        <v>#DIV/0!</v>
      </c>
      <c r="N357" s="31">
        <f t="shared" si="32"/>
        <v>0</v>
      </c>
      <c r="O357" s="62" t="s">
        <v>24</v>
      </c>
      <c r="P357" s="31">
        <f t="shared" si="30"/>
        <v>41.132296548785682</v>
      </c>
      <c r="Q357" s="31">
        <f t="shared" si="30"/>
        <v>42.529445171485712</v>
      </c>
      <c r="R357" s="31" t="e">
        <f t="shared" si="30"/>
        <v>#DIV/0!</v>
      </c>
      <c r="S357" s="31">
        <f t="shared" si="30"/>
        <v>0</v>
      </c>
      <c r="T357" s="31">
        <f t="shared" si="30"/>
        <v>48.36259079903148</v>
      </c>
      <c r="U357" s="31">
        <f t="shared" si="30"/>
        <v>50.61975348611336</v>
      </c>
    </row>
    <row r="358" spans="2:21" x14ac:dyDescent="0.2">
      <c r="B358" s="9">
        <v>2003</v>
      </c>
      <c r="C358" s="31" t="e">
        <f t="shared" si="28"/>
        <v>#DIV/0!</v>
      </c>
      <c r="D358" s="31">
        <f t="shared" si="28"/>
        <v>49.324324324324323</v>
      </c>
      <c r="E358" s="62" t="s">
        <v>24</v>
      </c>
      <c r="F358" s="31">
        <f t="shared" ref="F358:N358" si="33">F334/F310*100</f>
        <v>51.349661281917669</v>
      </c>
      <c r="G358" s="31" t="e">
        <f t="shared" si="33"/>
        <v>#DIV/0!</v>
      </c>
      <c r="H358" s="31">
        <f t="shared" si="33"/>
        <v>0</v>
      </c>
      <c r="I358" s="31">
        <f t="shared" si="33"/>
        <v>0</v>
      </c>
      <c r="J358" s="31">
        <f t="shared" si="33"/>
        <v>38.429869392390685</v>
      </c>
      <c r="K358" s="31">
        <f t="shared" si="33"/>
        <v>56.611927398444251</v>
      </c>
      <c r="L358" s="31">
        <f t="shared" si="33"/>
        <v>98.170075349838541</v>
      </c>
      <c r="M358" s="31" t="e">
        <f t="shared" si="33"/>
        <v>#DIV/0!</v>
      </c>
      <c r="N358" s="31">
        <f t="shared" si="33"/>
        <v>26.190476190476193</v>
      </c>
      <c r="O358" s="62" t="s">
        <v>24</v>
      </c>
      <c r="P358" s="31">
        <f t="shared" si="30"/>
        <v>51.410123966942145</v>
      </c>
      <c r="Q358" s="31">
        <f t="shared" si="30"/>
        <v>51.237435994689932</v>
      </c>
      <c r="R358" s="31" t="e">
        <f t="shared" si="30"/>
        <v>#DIV/0!</v>
      </c>
      <c r="S358" s="31">
        <f t="shared" si="30"/>
        <v>0</v>
      </c>
      <c r="T358" s="31">
        <f t="shared" si="30"/>
        <v>54.844062947067243</v>
      </c>
      <c r="U358" s="31">
        <f t="shared" si="30"/>
        <v>54.215284010770617</v>
      </c>
    </row>
    <row r="359" spans="2:21" x14ac:dyDescent="0.2">
      <c r="B359" s="9">
        <v>2004</v>
      </c>
      <c r="C359" s="31" t="e">
        <f t="shared" si="28"/>
        <v>#DIV/0!</v>
      </c>
      <c r="D359" s="31">
        <f t="shared" si="28"/>
        <v>49.324324324324323</v>
      </c>
      <c r="E359" s="62" t="s">
        <v>24</v>
      </c>
      <c r="F359" s="31">
        <f t="shared" ref="F359:N359" si="34">F335/F311*100</f>
        <v>60.450732864525968</v>
      </c>
      <c r="G359" s="31">
        <f t="shared" si="34"/>
        <v>0</v>
      </c>
      <c r="H359" s="31">
        <f t="shared" si="34"/>
        <v>0</v>
      </c>
      <c r="I359" s="31">
        <f t="shared" si="34"/>
        <v>0</v>
      </c>
      <c r="J359" s="31">
        <f t="shared" si="34"/>
        <v>39.885728178944809</v>
      </c>
      <c r="K359" s="31">
        <f t="shared" si="34"/>
        <v>53.288027183689792</v>
      </c>
      <c r="L359" s="31">
        <f t="shared" si="34"/>
        <v>74.80086893555395</v>
      </c>
      <c r="M359" s="31" t="e">
        <f t="shared" si="34"/>
        <v>#DIV/0!</v>
      </c>
      <c r="N359" s="31">
        <f t="shared" si="34"/>
        <v>26.190476190476193</v>
      </c>
      <c r="O359" s="62" t="s">
        <v>24</v>
      </c>
      <c r="P359" s="31">
        <f t="shared" si="30"/>
        <v>53.100716135913451</v>
      </c>
      <c r="Q359" s="31">
        <f t="shared" si="30"/>
        <v>53.418087855297159</v>
      </c>
      <c r="R359" s="31">
        <f t="shared" si="30"/>
        <v>0</v>
      </c>
      <c r="S359" s="31">
        <f t="shared" si="30"/>
        <v>0</v>
      </c>
      <c r="T359" s="31">
        <f t="shared" si="30"/>
        <v>57.681105763297545</v>
      </c>
      <c r="U359" s="31">
        <f t="shared" si="30"/>
        <v>56.585325614910211</v>
      </c>
    </row>
    <row r="360" spans="2:21" x14ac:dyDescent="0.2">
      <c r="B360" s="9">
        <v>2005</v>
      </c>
      <c r="C360" s="31" t="e">
        <f t="shared" si="28"/>
        <v>#DIV/0!</v>
      </c>
      <c r="D360" s="31">
        <f t="shared" si="28"/>
        <v>49.324324324324323</v>
      </c>
      <c r="E360" s="62" t="s">
        <v>24</v>
      </c>
      <c r="F360" s="31">
        <f t="shared" ref="F360:N360" si="35">F336/F312*100</f>
        <v>62.193245322750471</v>
      </c>
      <c r="G360" s="31" t="e">
        <f t="shared" si="35"/>
        <v>#DIV/0!</v>
      </c>
      <c r="H360" s="31">
        <f t="shared" si="35"/>
        <v>0</v>
      </c>
      <c r="I360" s="31">
        <f t="shared" si="35"/>
        <v>0</v>
      </c>
      <c r="J360" s="31">
        <f t="shared" si="35"/>
        <v>42.609713282621414</v>
      </c>
      <c r="K360" s="31">
        <f t="shared" si="35"/>
        <v>58.277124686837546</v>
      </c>
      <c r="L360" s="31">
        <f t="shared" si="35"/>
        <v>69.257950530035345</v>
      </c>
      <c r="M360" s="31" t="e">
        <f t="shared" si="35"/>
        <v>#DIV/0!</v>
      </c>
      <c r="N360" s="31">
        <f t="shared" si="35"/>
        <v>26.190476190476193</v>
      </c>
      <c r="O360" s="62" t="s">
        <v>24</v>
      </c>
      <c r="P360" s="31">
        <f t="shared" si="30"/>
        <v>53.100716135913451</v>
      </c>
      <c r="Q360" s="31">
        <f t="shared" si="30"/>
        <v>54.418081407240749</v>
      </c>
      <c r="R360" s="31" t="e">
        <f t="shared" si="30"/>
        <v>#DIV/0!</v>
      </c>
      <c r="S360" s="31">
        <f t="shared" si="30"/>
        <v>0</v>
      </c>
      <c r="T360" s="31">
        <f t="shared" si="30"/>
        <v>58.524450165228906</v>
      </c>
      <c r="U360" s="31">
        <f t="shared" si="30"/>
        <v>57.982741040069484</v>
      </c>
    </row>
    <row r="361" spans="2:21" x14ac:dyDescent="0.2">
      <c r="B361" s="9">
        <v>2006</v>
      </c>
      <c r="C361" s="31">
        <f t="shared" si="28"/>
        <v>0</v>
      </c>
      <c r="D361" s="31">
        <f t="shared" si="28"/>
        <v>45.625</v>
      </c>
      <c r="E361" s="62" t="s">
        <v>24</v>
      </c>
      <c r="F361" s="31">
        <f t="shared" ref="F361:N361" si="36">F337/F313*100</f>
        <v>58.802358526686568</v>
      </c>
      <c r="G361" s="31">
        <f t="shared" si="36"/>
        <v>0</v>
      </c>
      <c r="H361" s="31">
        <f t="shared" si="36"/>
        <v>0</v>
      </c>
      <c r="I361" s="31">
        <f t="shared" si="36"/>
        <v>0</v>
      </c>
      <c r="J361" s="31">
        <f t="shared" si="36"/>
        <v>38.602629346904152</v>
      </c>
      <c r="K361" s="31">
        <f t="shared" si="36"/>
        <v>49.116930572472597</v>
      </c>
      <c r="L361" s="31">
        <f t="shared" si="36"/>
        <v>81.58530691155147</v>
      </c>
      <c r="M361" s="31">
        <f t="shared" si="36"/>
        <v>0</v>
      </c>
      <c r="N361" s="31">
        <f t="shared" si="36"/>
        <v>26.190476190476193</v>
      </c>
      <c r="O361" s="62" t="s">
        <v>24</v>
      </c>
      <c r="P361" s="31">
        <f t="shared" si="30"/>
        <v>51.189776733255002</v>
      </c>
      <c r="Q361" s="31">
        <f t="shared" si="30"/>
        <v>51.1230088663591</v>
      </c>
      <c r="R361" s="31">
        <f t="shared" si="30"/>
        <v>0</v>
      </c>
      <c r="S361" s="31">
        <f t="shared" si="30"/>
        <v>0</v>
      </c>
      <c r="T361" s="31">
        <f t="shared" si="30"/>
        <v>53.325272067714636</v>
      </c>
      <c r="U361" s="31">
        <f t="shared" si="30"/>
        <v>50.440026139391826</v>
      </c>
    </row>
    <row r="362" spans="2:21" x14ac:dyDescent="0.2">
      <c r="B362" s="9">
        <v>2007</v>
      </c>
      <c r="C362" s="31">
        <f t="shared" si="28"/>
        <v>0</v>
      </c>
      <c r="D362" s="31">
        <f t="shared" si="28"/>
        <v>45.625</v>
      </c>
      <c r="E362" s="62" t="s">
        <v>24</v>
      </c>
      <c r="F362" s="31">
        <f t="shared" ref="F362:N362" si="37">F338/F314*100</f>
        <v>60.364755328730112</v>
      </c>
      <c r="G362" s="31">
        <f t="shared" si="37"/>
        <v>0</v>
      </c>
      <c r="H362" s="31">
        <f t="shared" si="37"/>
        <v>0</v>
      </c>
      <c r="I362" s="31">
        <f t="shared" si="37"/>
        <v>0</v>
      </c>
      <c r="J362" s="31">
        <f t="shared" si="37"/>
        <v>43.06707253070222</v>
      </c>
      <c r="K362" s="31">
        <f t="shared" si="37"/>
        <v>51.194267515923563</v>
      </c>
      <c r="L362" s="31">
        <f t="shared" si="37"/>
        <v>96.326201049656845</v>
      </c>
      <c r="M362" s="31">
        <f t="shared" si="37"/>
        <v>0</v>
      </c>
      <c r="N362" s="31">
        <f t="shared" si="37"/>
        <v>26.190476190476193</v>
      </c>
      <c r="O362" s="62" t="s">
        <v>24</v>
      </c>
      <c r="P362" s="31">
        <f t="shared" si="30"/>
        <v>60.252396791234595</v>
      </c>
      <c r="Q362" s="31">
        <f t="shared" si="30"/>
        <v>56.693230741046072</v>
      </c>
      <c r="R362" s="31">
        <f t="shared" si="30"/>
        <v>0</v>
      </c>
      <c r="S362" s="31">
        <f t="shared" si="30"/>
        <v>0</v>
      </c>
      <c r="T362" s="31">
        <f t="shared" si="30"/>
        <v>55.641095740609117</v>
      </c>
      <c r="U362" s="31">
        <f t="shared" si="30"/>
        <v>52.714939825545123</v>
      </c>
    </row>
    <row r="363" spans="2:21" x14ac:dyDescent="0.2">
      <c r="B363" s="9">
        <v>2008</v>
      </c>
      <c r="C363" s="31">
        <f t="shared" si="28"/>
        <v>0</v>
      </c>
      <c r="D363" s="31">
        <f t="shared" si="28"/>
        <v>45.625</v>
      </c>
      <c r="E363" s="62" t="s">
        <v>24</v>
      </c>
      <c r="F363" s="31">
        <f t="shared" ref="F363:N363" si="38">F339/F315*100</f>
        <v>60.446415151059675</v>
      </c>
      <c r="G363" s="31">
        <f t="shared" si="38"/>
        <v>0</v>
      </c>
      <c r="H363" s="31">
        <f t="shared" si="38"/>
        <v>0</v>
      </c>
      <c r="I363" s="31">
        <f t="shared" si="38"/>
        <v>0</v>
      </c>
      <c r="J363" s="31">
        <f t="shared" si="38"/>
        <v>43.404210303607321</v>
      </c>
      <c r="K363" s="31">
        <f t="shared" si="38"/>
        <v>51.723711849746692</v>
      </c>
      <c r="L363" s="31">
        <f t="shared" si="38"/>
        <v>96.326201049656845</v>
      </c>
      <c r="M363" s="31">
        <f t="shared" si="38"/>
        <v>0</v>
      </c>
      <c r="N363" s="31">
        <f t="shared" si="38"/>
        <v>42.391304347826086</v>
      </c>
      <c r="O363" s="62" t="s">
        <v>24</v>
      </c>
      <c r="P363" s="31">
        <f t="shared" si="30"/>
        <v>61.660910046553539</v>
      </c>
      <c r="Q363" s="31">
        <f t="shared" si="30"/>
        <v>57.394096398730255</v>
      </c>
      <c r="R363" s="31">
        <f t="shared" si="30"/>
        <v>0</v>
      </c>
      <c r="S363" s="31">
        <f t="shared" si="30"/>
        <v>0</v>
      </c>
      <c r="T363" s="31">
        <f t="shared" si="30"/>
        <v>57.764868897889578</v>
      </c>
      <c r="U363" s="31">
        <f t="shared" si="30"/>
        <v>54.310049979588918</v>
      </c>
    </row>
    <row r="364" spans="2:21" x14ac:dyDescent="0.2">
      <c r="B364" s="9">
        <v>2009</v>
      </c>
      <c r="C364" s="31">
        <f t="shared" si="28"/>
        <v>0</v>
      </c>
      <c r="D364" s="31">
        <f t="shared" si="28"/>
        <v>43.452380952380956</v>
      </c>
      <c r="E364" s="62" t="s">
        <v>24</v>
      </c>
      <c r="F364" s="31">
        <f t="shared" ref="F364:N364" si="39">F340/F316*100</f>
        <v>63.919118163308298</v>
      </c>
      <c r="G364" s="31">
        <f t="shared" si="39"/>
        <v>0</v>
      </c>
      <c r="H364" s="31">
        <f t="shared" si="39"/>
        <v>0</v>
      </c>
      <c r="I364" s="31">
        <f t="shared" si="39"/>
        <v>0</v>
      </c>
      <c r="J364" s="31">
        <f t="shared" si="39"/>
        <v>42.981353446469726</v>
      </c>
      <c r="K364" s="31">
        <f t="shared" si="39"/>
        <v>50.819865518461718</v>
      </c>
      <c r="L364" s="31">
        <f t="shared" si="39"/>
        <v>93.458676067371712</v>
      </c>
      <c r="M364" s="31">
        <f t="shared" si="39"/>
        <v>0</v>
      </c>
      <c r="N364" s="31">
        <f t="shared" si="39"/>
        <v>42.391304347826086</v>
      </c>
      <c r="O364" s="62" t="s">
        <v>24</v>
      </c>
      <c r="P364" s="31">
        <f t="shared" si="30"/>
        <v>62.425788724792696</v>
      </c>
      <c r="Q364" s="31">
        <f t="shared" si="30"/>
        <v>58.269271457789685</v>
      </c>
      <c r="R364" s="31">
        <f t="shared" si="30"/>
        <v>0</v>
      </c>
      <c r="S364" s="31">
        <f t="shared" si="30"/>
        <v>0</v>
      </c>
      <c r="T364" s="31">
        <f t="shared" si="30"/>
        <v>58.004669653562189</v>
      </c>
      <c r="U364" s="31">
        <f t="shared" si="30"/>
        <v>54.282545794757134</v>
      </c>
    </row>
    <row r="365" spans="2:21" x14ac:dyDescent="0.2">
      <c r="B365" s="9">
        <v>2010</v>
      </c>
      <c r="C365" s="31">
        <f t="shared" si="28"/>
        <v>0</v>
      </c>
      <c r="D365" s="31">
        <f t="shared" si="28"/>
        <v>43.452380952380956</v>
      </c>
      <c r="E365" s="62" t="s">
        <v>24</v>
      </c>
      <c r="F365" s="31">
        <f t="shared" ref="F365:N365" si="40">F341/F317*100</f>
        <v>63.076591464290843</v>
      </c>
      <c r="G365" s="31">
        <f t="shared" si="40"/>
        <v>0</v>
      </c>
      <c r="H365" s="31">
        <f t="shared" si="40"/>
        <v>0</v>
      </c>
      <c r="I365" s="31">
        <f t="shared" si="40"/>
        <v>0</v>
      </c>
      <c r="J365" s="31">
        <f t="shared" si="40"/>
        <v>42.981353446469726</v>
      </c>
      <c r="K365" s="31">
        <f t="shared" si="40"/>
        <v>50.446428571428569</v>
      </c>
      <c r="L365" s="31">
        <f t="shared" si="40"/>
        <v>96.326201049656845</v>
      </c>
      <c r="M365" s="31">
        <f t="shared" si="40"/>
        <v>0</v>
      </c>
      <c r="N365" s="31">
        <f t="shared" si="40"/>
        <v>41.48936170212766</v>
      </c>
      <c r="O365" s="62" t="s">
        <v>24</v>
      </c>
      <c r="P365" s="31">
        <f t="shared" ref="P365:U371" si="41">P341/P317*100</f>
        <v>62.285210750477304</v>
      </c>
      <c r="Q365" s="31">
        <f t="shared" si="41"/>
        <v>57.920931377721494</v>
      </c>
      <c r="R365" s="31">
        <f t="shared" si="41"/>
        <v>0</v>
      </c>
      <c r="S365" s="31">
        <f t="shared" si="41"/>
        <v>0</v>
      </c>
      <c r="T365" s="31">
        <f t="shared" si="41"/>
        <v>57.417018454379885</v>
      </c>
      <c r="U365" s="31">
        <f t="shared" si="41"/>
        <v>54.146059064009833</v>
      </c>
    </row>
    <row r="366" spans="2:21" x14ac:dyDescent="0.2">
      <c r="B366" s="9">
        <v>2011</v>
      </c>
      <c r="C366" s="31">
        <f t="shared" si="28"/>
        <v>65.079365079365076</v>
      </c>
      <c r="D366" s="31">
        <f t="shared" si="28"/>
        <v>43.452380952380956</v>
      </c>
      <c r="E366" s="62" t="s">
        <v>24</v>
      </c>
      <c r="F366" s="31">
        <f t="shared" ref="F366:N366" si="42">F342/F318*100</f>
        <v>62.528490028490026</v>
      </c>
      <c r="G366" s="31">
        <f t="shared" si="42"/>
        <v>0</v>
      </c>
      <c r="H366" s="31">
        <f t="shared" si="42"/>
        <v>0</v>
      </c>
      <c r="I366" s="31">
        <f t="shared" si="42"/>
        <v>0</v>
      </c>
      <c r="J366" s="31">
        <f t="shared" si="42"/>
        <v>42.981353446469726</v>
      </c>
      <c r="K366" s="31">
        <f t="shared" si="42"/>
        <v>50.626079447322972</v>
      </c>
      <c r="L366" s="31">
        <f t="shared" si="42"/>
        <v>96.326201049656845</v>
      </c>
      <c r="M366" s="31">
        <f t="shared" si="42"/>
        <v>0</v>
      </c>
      <c r="N366" s="31">
        <f t="shared" si="42"/>
        <v>41.48936170212766</v>
      </c>
      <c r="O366" s="62" t="s">
        <v>24</v>
      </c>
      <c r="P366" s="31">
        <f t="shared" si="41"/>
        <v>64.616062252239033</v>
      </c>
      <c r="Q366" s="31">
        <f t="shared" si="41"/>
        <v>58.668641631088256</v>
      </c>
      <c r="R366" s="31">
        <f t="shared" si="41"/>
        <v>0</v>
      </c>
      <c r="S366" s="31">
        <f t="shared" si="41"/>
        <v>0</v>
      </c>
      <c r="T366" s="31">
        <f t="shared" si="41"/>
        <v>57.851119360306122</v>
      </c>
      <c r="U366" s="31">
        <f t="shared" si="41"/>
        <v>54.620881441847366</v>
      </c>
    </row>
    <row r="367" spans="2:21" x14ac:dyDescent="0.2">
      <c r="B367" s="9">
        <v>2012</v>
      </c>
      <c r="C367" s="31">
        <f t="shared" si="28"/>
        <v>60.294117647058819</v>
      </c>
      <c r="D367" s="31">
        <f t="shared" si="28"/>
        <v>58.4</v>
      </c>
      <c r="E367" s="62" t="s">
        <v>24</v>
      </c>
      <c r="F367" s="31">
        <f t="shared" ref="F367:N367" si="43">F343/F319*100</f>
        <v>62.563884156729131</v>
      </c>
      <c r="G367" s="31">
        <f t="shared" si="43"/>
        <v>0</v>
      </c>
      <c r="H367" s="31">
        <f t="shared" si="43"/>
        <v>0</v>
      </c>
      <c r="I367" s="31">
        <f t="shared" si="43"/>
        <v>0</v>
      </c>
      <c r="J367" s="31">
        <f t="shared" si="43"/>
        <v>52.493941841680126</v>
      </c>
      <c r="K367" s="31">
        <f t="shared" si="43"/>
        <v>46.878147029204428</v>
      </c>
      <c r="L367" s="31">
        <f t="shared" si="43"/>
        <v>91.369182105738815</v>
      </c>
      <c r="M367" s="31">
        <f t="shared" si="43"/>
        <v>0</v>
      </c>
      <c r="N367" s="31">
        <f t="shared" si="43"/>
        <v>41.48936170212766</v>
      </c>
      <c r="O367" s="62" t="s">
        <v>24</v>
      </c>
      <c r="P367" s="31">
        <f t="shared" si="41"/>
        <v>64.936394209679776</v>
      </c>
      <c r="Q367" s="31">
        <f t="shared" si="41"/>
        <v>59.279421613916981</v>
      </c>
      <c r="R367" s="31">
        <f t="shared" si="41"/>
        <v>0</v>
      </c>
      <c r="S367" s="31">
        <f t="shared" si="41"/>
        <v>0</v>
      </c>
      <c r="T367" s="31">
        <f t="shared" si="41"/>
        <v>57.914406770838752</v>
      </c>
      <c r="U367" s="31">
        <f t="shared" si="41"/>
        <v>55.073301253090698</v>
      </c>
    </row>
    <row r="368" spans="2:21" x14ac:dyDescent="0.2">
      <c r="B368" s="9">
        <v>2013</v>
      </c>
      <c r="C368" s="31">
        <f t="shared" si="28"/>
        <v>60.294117647058819</v>
      </c>
      <c r="D368" s="31">
        <f t="shared" si="28"/>
        <v>58.4</v>
      </c>
      <c r="E368" s="62" t="s">
        <v>24</v>
      </c>
      <c r="F368" s="31">
        <f t="shared" ref="F368:N368" si="44">F344/F320*100</f>
        <v>62.934582091670208</v>
      </c>
      <c r="G368" s="31">
        <f t="shared" si="44"/>
        <v>0</v>
      </c>
      <c r="H368" s="31">
        <f t="shared" si="44"/>
        <v>0</v>
      </c>
      <c r="I368" s="31">
        <f t="shared" si="44"/>
        <v>0</v>
      </c>
      <c r="J368" s="31">
        <f t="shared" si="44"/>
        <v>51.008672699849164</v>
      </c>
      <c r="K368" s="31">
        <f t="shared" si="44"/>
        <v>44.954982924557591</v>
      </c>
      <c r="L368" s="31">
        <f t="shared" si="44"/>
        <v>92.8766056831452</v>
      </c>
      <c r="M368" s="31">
        <f t="shared" si="44"/>
        <v>0</v>
      </c>
      <c r="N368" s="31">
        <f t="shared" si="44"/>
        <v>41.48936170212766</v>
      </c>
      <c r="O368" s="62" t="s">
        <v>24</v>
      </c>
      <c r="P368" s="31">
        <f t="shared" si="41"/>
        <v>68.719247819944457</v>
      </c>
      <c r="Q368" s="31">
        <f t="shared" si="41"/>
        <v>60.347746588561947</v>
      </c>
      <c r="R368" s="31">
        <f t="shared" si="41"/>
        <v>0</v>
      </c>
      <c r="S368" s="31">
        <f t="shared" si="41"/>
        <v>0</v>
      </c>
      <c r="T368" s="31">
        <f t="shared" si="41"/>
        <v>59.228078863474579</v>
      </c>
      <c r="U368" s="31">
        <f t="shared" si="41"/>
        <v>56.013683706535843</v>
      </c>
    </row>
    <row r="369" spans="2:21" x14ac:dyDescent="0.2">
      <c r="B369" s="9">
        <v>2014</v>
      </c>
      <c r="C369" s="31">
        <f t="shared" si="28"/>
        <v>65.079365079365076</v>
      </c>
      <c r="D369" s="31">
        <f t="shared" si="28"/>
        <v>0</v>
      </c>
      <c r="E369" s="62" t="s">
        <v>24</v>
      </c>
      <c r="F369" s="31">
        <f t="shared" ref="F369:N369" si="45">F345/F321*100</f>
        <v>62.709704820556375</v>
      </c>
      <c r="G369" s="31">
        <f t="shared" si="45"/>
        <v>0</v>
      </c>
      <c r="H369" s="31">
        <f t="shared" si="45"/>
        <v>0</v>
      </c>
      <c r="I369" s="31" t="e">
        <f>I345/I321*100</f>
        <v>#DIV/0!</v>
      </c>
      <c r="J369" s="31">
        <f t="shared" si="45"/>
        <v>51.357169599400976</v>
      </c>
      <c r="K369" s="31">
        <f t="shared" si="45"/>
        <v>44.363073749355337</v>
      </c>
      <c r="L369" s="31">
        <f t="shared" si="45"/>
        <v>95.645330535152155</v>
      </c>
      <c r="M369" s="31">
        <f t="shared" si="45"/>
        <v>0</v>
      </c>
      <c r="N369" s="31">
        <f t="shared" si="45"/>
        <v>60.9375</v>
      </c>
      <c r="O369" s="62" t="s">
        <v>24</v>
      </c>
      <c r="P369" s="31">
        <f t="shared" si="41"/>
        <v>70.954861956468818</v>
      </c>
      <c r="Q369" s="31">
        <f t="shared" si="41"/>
        <v>61.303310983617884</v>
      </c>
      <c r="R369" s="31">
        <f t="shared" si="41"/>
        <v>0</v>
      </c>
      <c r="S369" s="31">
        <f t="shared" si="41"/>
        <v>0</v>
      </c>
      <c r="T369" s="31">
        <f t="shared" si="41"/>
        <v>60.834345449813476</v>
      </c>
      <c r="U369" s="31">
        <f t="shared" si="41"/>
        <v>59.398438754367589</v>
      </c>
    </row>
    <row r="370" spans="2:21" x14ac:dyDescent="0.2">
      <c r="B370" s="9">
        <v>2015</v>
      </c>
      <c r="C370" s="31">
        <f t="shared" si="28"/>
        <v>37.104072398190048</v>
      </c>
      <c r="D370" s="31">
        <f t="shared" si="28"/>
        <v>0</v>
      </c>
      <c r="E370" s="62" t="s">
        <v>24</v>
      </c>
      <c r="F370" s="31">
        <f t="shared" ref="F370:N370" si="46">F346/F322*100</f>
        <v>62.709704820556375</v>
      </c>
      <c r="G370" s="31">
        <f t="shared" si="46"/>
        <v>0</v>
      </c>
      <c r="H370" s="31">
        <f t="shared" si="46"/>
        <v>0</v>
      </c>
      <c r="I370" s="31" t="e">
        <f t="shared" si="46"/>
        <v>#DIV/0!</v>
      </c>
      <c r="J370" s="31">
        <f t="shared" si="46"/>
        <v>51.203807390817467</v>
      </c>
      <c r="K370" s="31">
        <f t="shared" si="46"/>
        <v>44.83360822741826</v>
      </c>
      <c r="L370" s="31">
        <f t="shared" si="46"/>
        <v>95.352743561030238</v>
      </c>
      <c r="M370" s="31">
        <f t="shared" si="46"/>
        <v>0</v>
      </c>
      <c r="N370" s="31">
        <f t="shared" si="46"/>
        <v>60.9375</v>
      </c>
      <c r="O370" s="62" t="s">
        <v>24</v>
      </c>
      <c r="P370" s="31">
        <f t="shared" si="41"/>
        <v>71.024028854120971</v>
      </c>
      <c r="Q370" s="31">
        <f t="shared" si="41"/>
        <v>61.001675729284223</v>
      </c>
      <c r="R370" s="31">
        <f t="shared" si="41"/>
        <v>0</v>
      </c>
      <c r="S370" s="31">
        <f t="shared" si="41"/>
        <v>0</v>
      </c>
      <c r="T370" s="31">
        <f t="shared" si="41"/>
        <v>60.844465904823217</v>
      </c>
      <c r="U370" s="31">
        <f t="shared" si="41"/>
        <v>60.019282392529014</v>
      </c>
    </row>
    <row r="371" spans="2:21" x14ac:dyDescent="0.2">
      <c r="B371" s="9">
        <v>2016</v>
      </c>
      <c r="C371" s="31">
        <f t="shared" si="28"/>
        <v>37.104072398190048</v>
      </c>
      <c r="D371" s="31">
        <f t="shared" si="28"/>
        <v>0</v>
      </c>
      <c r="E371" s="62" t="s">
        <v>24</v>
      </c>
      <c r="F371" s="31">
        <f t="shared" ref="F371:N371" si="47">F347/F323*100</f>
        <v>68.164820433218082</v>
      </c>
      <c r="G371" s="31">
        <f t="shared" si="47"/>
        <v>0</v>
      </c>
      <c r="H371" s="31">
        <f t="shared" si="47"/>
        <v>0</v>
      </c>
      <c r="I371" s="31" t="e">
        <f t="shared" si="47"/>
        <v>#DIV/0!</v>
      </c>
      <c r="J371" s="31">
        <f t="shared" si="47"/>
        <v>51.060703462209567</v>
      </c>
      <c r="K371" s="31">
        <f t="shared" si="47"/>
        <v>43.96551724137931</v>
      </c>
      <c r="L371" s="31">
        <f t="shared" si="47"/>
        <v>95.396561286744316</v>
      </c>
      <c r="M371" s="31">
        <f t="shared" si="47"/>
        <v>0</v>
      </c>
      <c r="N371" s="31">
        <f t="shared" si="47"/>
        <v>58.695652173913047</v>
      </c>
      <c r="O371" s="62" t="s">
        <v>24</v>
      </c>
      <c r="P371" s="31">
        <f t="shared" si="41"/>
        <v>72.995378531611806</v>
      </c>
      <c r="Q371" s="31">
        <f t="shared" si="41"/>
        <v>62.64515913122051</v>
      </c>
      <c r="R371" s="31">
        <f t="shared" si="41"/>
        <v>0</v>
      </c>
      <c r="S371" s="31">
        <f t="shared" si="41"/>
        <v>0</v>
      </c>
      <c r="T371" s="31">
        <f t="shared" si="41"/>
        <v>61.982694945657911</v>
      </c>
      <c r="U371" s="31">
        <f t="shared" si="41"/>
        <v>60.789744935249914</v>
      </c>
    </row>
    <row r="372" spans="2:21" x14ac:dyDescent="0.2">
      <c r="B372" s="9">
        <v>2017</v>
      </c>
      <c r="C372" s="31">
        <f t="shared" si="28"/>
        <v>37.104072398190048</v>
      </c>
      <c r="D372" s="31">
        <f t="shared" si="28"/>
        <v>0</v>
      </c>
      <c r="E372" s="62" t="s">
        <v>24</v>
      </c>
      <c r="F372" s="31">
        <f t="shared" ref="F372:T372" si="48">F348/F324*100</f>
        <v>68.164820433218082</v>
      </c>
      <c r="G372" s="31">
        <f t="shared" si="48"/>
        <v>0</v>
      </c>
      <c r="H372" s="31">
        <f t="shared" si="48"/>
        <v>0</v>
      </c>
      <c r="I372" s="31" t="e">
        <f t="shared" si="48"/>
        <v>#DIV/0!</v>
      </c>
      <c r="J372" s="31">
        <f t="shared" si="48"/>
        <v>51.07946715663757</v>
      </c>
      <c r="K372" s="31">
        <f t="shared" si="48"/>
        <v>44.542000844238075</v>
      </c>
      <c r="L372" s="31">
        <f t="shared" si="48"/>
        <v>95.396561286744316</v>
      </c>
      <c r="M372" s="31">
        <f t="shared" si="48"/>
        <v>0</v>
      </c>
      <c r="N372" s="31">
        <f t="shared" si="48"/>
        <v>58.695652173913047</v>
      </c>
      <c r="O372" s="62" t="s">
        <v>24</v>
      </c>
      <c r="P372" s="31">
        <f t="shared" si="48"/>
        <v>74.641306399848972</v>
      </c>
      <c r="Q372" s="31">
        <f t="shared" si="48"/>
        <v>63.042908185006716</v>
      </c>
      <c r="R372" s="31">
        <f t="shared" si="48"/>
        <v>0</v>
      </c>
      <c r="S372" s="31">
        <f t="shared" si="48"/>
        <v>0</v>
      </c>
      <c r="T372" s="31">
        <f t="shared" si="48"/>
        <v>62.168272371846058</v>
      </c>
      <c r="U372" s="31">
        <f>U348/U324*100</f>
        <v>60.961568957187794</v>
      </c>
    </row>
    <row r="373" spans="2:21" x14ac:dyDescent="0.2">
      <c r="B373" s="9">
        <v>2018</v>
      </c>
      <c r="C373" s="31">
        <f t="shared" si="28"/>
        <v>37.104072398190048</v>
      </c>
      <c r="D373" s="31">
        <f t="shared" si="28"/>
        <v>0</v>
      </c>
      <c r="E373" s="62" t="s">
        <v>24</v>
      </c>
      <c r="F373" s="31">
        <f t="shared" ref="F373:N373" si="49">F349/F325*100</f>
        <v>73.186717157005532</v>
      </c>
      <c r="G373" s="31">
        <f t="shared" si="49"/>
        <v>0</v>
      </c>
      <c r="H373" s="31">
        <f t="shared" si="49"/>
        <v>0</v>
      </c>
      <c r="I373" s="31" t="e">
        <f t="shared" si="49"/>
        <v>#DIV/0!</v>
      </c>
      <c r="J373" s="31">
        <f t="shared" si="49"/>
        <v>53.435253435253436</v>
      </c>
      <c r="K373" s="31">
        <f t="shared" si="49"/>
        <v>45.099620876018392</v>
      </c>
      <c r="L373" s="31">
        <f t="shared" si="49"/>
        <v>95.494028230184583</v>
      </c>
      <c r="M373" s="31">
        <f t="shared" si="49"/>
        <v>0</v>
      </c>
      <c r="N373" s="31">
        <f t="shared" si="49"/>
        <v>58.695652173913047</v>
      </c>
      <c r="O373" s="62" t="s">
        <v>24</v>
      </c>
      <c r="P373" s="31">
        <f t="shared" ref="P373:U373" si="50">P349/P325*100</f>
        <v>76.314662351877402</v>
      </c>
      <c r="Q373" s="31">
        <f t="shared" si="50"/>
        <v>65.050005728970589</v>
      </c>
      <c r="R373" s="31">
        <f t="shared" si="50"/>
        <v>0</v>
      </c>
      <c r="S373" s="31">
        <f t="shared" si="50"/>
        <v>0</v>
      </c>
      <c r="T373" s="31">
        <f t="shared" si="50"/>
        <v>63.016830938857339</v>
      </c>
      <c r="U373" s="31">
        <f t="shared" si="50"/>
        <v>61.663879293346092</v>
      </c>
    </row>
    <row r="374" spans="2:21" x14ac:dyDescent="0.2">
      <c r="B374" s="9">
        <v>2019</v>
      </c>
      <c r="C374" s="31">
        <f t="shared" si="28"/>
        <v>37.104072398190048</v>
      </c>
      <c r="D374" s="31">
        <f t="shared" si="28"/>
        <v>0</v>
      </c>
      <c r="E374" s="62" t="s">
        <v>24</v>
      </c>
      <c r="F374" s="31">
        <f t="shared" ref="F374:O374" si="51">F350/F326*100</f>
        <v>73.186717157005532</v>
      </c>
      <c r="G374" s="31">
        <f t="shared" si="51"/>
        <v>0</v>
      </c>
      <c r="H374" s="31">
        <f t="shared" si="51"/>
        <v>0</v>
      </c>
      <c r="I374" s="31" t="e">
        <f t="shared" si="51"/>
        <v>#DIV/0!</v>
      </c>
      <c r="J374" s="31">
        <f t="shared" si="51"/>
        <v>53.582385850929434</v>
      </c>
      <c r="K374" s="31">
        <f t="shared" si="51"/>
        <v>45.715873898197415</v>
      </c>
      <c r="L374" s="31">
        <f t="shared" si="51"/>
        <v>94.265809217577711</v>
      </c>
      <c r="M374" s="31">
        <f t="shared" si="51"/>
        <v>0</v>
      </c>
      <c r="N374" s="31">
        <f t="shared" si="51"/>
        <v>60.793650793650791</v>
      </c>
      <c r="O374" s="31" t="e">
        <f t="shared" si="51"/>
        <v>#DIV/0!</v>
      </c>
      <c r="P374" s="31">
        <f t="shared" ref="P374:U374" si="52">P350/P326*100</f>
        <v>77.894960663406337</v>
      </c>
      <c r="Q374" s="31">
        <f t="shared" si="52"/>
        <v>66.133875508289023</v>
      </c>
      <c r="R374" s="31">
        <f t="shared" si="52"/>
        <v>0</v>
      </c>
      <c r="S374" s="31">
        <f t="shared" si="52"/>
        <v>0</v>
      </c>
      <c r="T374" s="31">
        <f t="shared" si="52"/>
        <v>63.881643217548067</v>
      </c>
      <c r="U374" s="31">
        <f t="shared" si="52"/>
        <v>62.151353202662882</v>
      </c>
    </row>
  </sheetData>
  <phoneticPr fontId="8" type="noConversion"/>
  <pageMargins left="0.75" right="0.75" top="1" bottom="1" header="0" footer="0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baseColWidth="10" defaultColWidth="11.42578125" defaultRowHeight="12.75" x14ac:dyDescent="0.2"/>
  <cols>
    <col min="1" max="1" width="30.5703125" customWidth="1"/>
  </cols>
  <sheetData>
    <row r="1" spans="1:21" x14ac:dyDescent="0.2">
      <c r="A1" t="s">
        <v>228</v>
      </c>
      <c r="B1" s="9"/>
      <c r="E1" s="27"/>
    </row>
    <row r="2" spans="1:21" x14ac:dyDescent="0.2">
      <c r="A2" t="s">
        <v>229</v>
      </c>
      <c r="B2" s="9"/>
      <c r="E2" s="27"/>
    </row>
    <row r="3" spans="1:21" ht="25.5" x14ac:dyDescent="0.2">
      <c r="A3" s="68" t="s">
        <v>192</v>
      </c>
    </row>
    <row r="5" spans="1:21" x14ac:dyDescent="0.2">
      <c r="C5" t="s">
        <v>194</v>
      </c>
      <c r="D5" t="s">
        <v>195</v>
      </c>
      <c r="E5" t="s">
        <v>196</v>
      </c>
      <c r="F5" t="s">
        <v>197</v>
      </c>
      <c r="G5" t="s">
        <v>198</v>
      </c>
      <c r="H5" t="s">
        <v>199</v>
      </c>
      <c r="I5" t="s">
        <v>200</v>
      </c>
      <c r="J5" t="s">
        <v>201</v>
      </c>
      <c r="K5" s="9" t="s">
        <v>202</v>
      </c>
      <c r="L5" s="73" t="s">
        <v>203</v>
      </c>
      <c r="M5" t="s">
        <v>204</v>
      </c>
      <c r="N5" t="s">
        <v>205</v>
      </c>
      <c r="O5" t="s">
        <v>206</v>
      </c>
      <c r="P5" t="s">
        <v>207</v>
      </c>
      <c r="Q5" s="9" t="s">
        <v>208</v>
      </c>
      <c r="R5" s="73" t="s">
        <v>209</v>
      </c>
      <c r="S5" s="73" t="s">
        <v>210</v>
      </c>
      <c r="T5" s="9" t="s">
        <v>211</v>
      </c>
      <c r="U5" s="9" t="s">
        <v>212</v>
      </c>
    </row>
    <row r="6" spans="1:21" x14ac:dyDescent="0.2">
      <c r="B6" s="9">
        <v>2000</v>
      </c>
      <c r="C6">
        <v>1</v>
      </c>
      <c r="D6">
        <v>2</v>
      </c>
      <c r="E6">
        <v>0</v>
      </c>
      <c r="F6">
        <v>60</v>
      </c>
      <c r="G6">
        <v>1</v>
      </c>
      <c r="H6">
        <v>0</v>
      </c>
      <c r="I6">
        <v>0</v>
      </c>
      <c r="J6">
        <v>79</v>
      </c>
      <c r="K6">
        <v>88</v>
      </c>
      <c r="L6">
        <v>15</v>
      </c>
      <c r="M6">
        <v>0</v>
      </c>
      <c r="N6">
        <v>1</v>
      </c>
      <c r="O6">
        <v>0</v>
      </c>
      <c r="P6">
        <v>94</v>
      </c>
      <c r="Q6">
        <f>SUM(C6:P6)</f>
        <v>341</v>
      </c>
      <c r="R6" s="73">
        <v>0</v>
      </c>
      <c r="S6" s="73">
        <v>0</v>
      </c>
      <c r="T6">
        <v>510</v>
      </c>
      <c r="U6">
        <v>1170</v>
      </c>
    </row>
    <row r="7" spans="1:21" x14ac:dyDescent="0.2">
      <c r="B7" s="9">
        <v>2001</v>
      </c>
      <c r="C7">
        <v>1</v>
      </c>
      <c r="D7">
        <v>2</v>
      </c>
      <c r="E7">
        <v>0</v>
      </c>
      <c r="F7">
        <v>60</v>
      </c>
      <c r="G7">
        <v>1</v>
      </c>
      <c r="H7">
        <v>0</v>
      </c>
      <c r="I7">
        <v>0</v>
      </c>
      <c r="J7">
        <v>79</v>
      </c>
      <c r="K7">
        <v>87</v>
      </c>
      <c r="L7">
        <v>15</v>
      </c>
      <c r="M7">
        <v>0</v>
      </c>
      <c r="N7">
        <v>1</v>
      </c>
      <c r="O7">
        <v>0</v>
      </c>
      <c r="P7">
        <v>94</v>
      </c>
      <c r="Q7">
        <f t="shared" ref="Q7:Q13" si="0">SUM(C7:P7)</f>
        <v>340</v>
      </c>
      <c r="R7" s="73">
        <v>0</v>
      </c>
      <c r="S7" s="73">
        <v>0</v>
      </c>
      <c r="T7">
        <v>513</v>
      </c>
      <c r="U7">
        <v>1229</v>
      </c>
    </row>
    <row r="8" spans="1:21" x14ac:dyDescent="0.2">
      <c r="B8" s="9">
        <v>2002</v>
      </c>
      <c r="C8">
        <v>1</v>
      </c>
      <c r="D8">
        <v>2</v>
      </c>
      <c r="E8">
        <v>0</v>
      </c>
      <c r="F8">
        <v>60</v>
      </c>
      <c r="G8">
        <v>1</v>
      </c>
      <c r="H8">
        <v>0</v>
      </c>
      <c r="I8">
        <v>0</v>
      </c>
      <c r="J8">
        <v>79</v>
      </c>
      <c r="K8">
        <v>91</v>
      </c>
      <c r="L8">
        <v>15</v>
      </c>
      <c r="M8">
        <v>0</v>
      </c>
      <c r="N8">
        <v>1</v>
      </c>
      <c r="O8">
        <v>0</v>
      </c>
      <c r="P8">
        <v>96</v>
      </c>
      <c r="Q8">
        <f t="shared" si="0"/>
        <v>346</v>
      </c>
      <c r="R8" s="73">
        <v>0</v>
      </c>
      <c r="S8" s="73">
        <v>0</v>
      </c>
      <c r="T8">
        <v>521</v>
      </c>
      <c r="U8">
        <v>1280</v>
      </c>
    </row>
    <row r="9" spans="1:21" x14ac:dyDescent="0.2">
      <c r="B9" s="9">
        <v>2003</v>
      </c>
      <c r="C9">
        <v>1</v>
      </c>
      <c r="D9">
        <v>2</v>
      </c>
      <c r="E9">
        <v>0</v>
      </c>
      <c r="F9">
        <v>60</v>
      </c>
      <c r="G9">
        <v>1</v>
      </c>
      <c r="H9">
        <v>0</v>
      </c>
      <c r="I9">
        <v>0</v>
      </c>
      <c r="J9">
        <v>80</v>
      </c>
      <c r="K9">
        <v>92</v>
      </c>
      <c r="L9">
        <v>15</v>
      </c>
      <c r="M9">
        <v>0</v>
      </c>
      <c r="N9">
        <v>1</v>
      </c>
      <c r="O9">
        <v>0</v>
      </c>
      <c r="P9">
        <v>96</v>
      </c>
      <c r="Q9">
        <f t="shared" si="0"/>
        <v>348</v>
      </c>
      <c r="R9" s="73">
        <v>0</v>
      </c>
      <c r="S9" s="73">
        <v>0</v>
      </c>
      <c r="T9">
        <v>523</v>
      </c>
      <c r="U9">
        <v>1310</v>
      </c>
    </row>
    <row r="10" spans="1:21" x14ac:dyDescent="0.2">
      <c r="B10" s="9">
        <v>2006</v>
      </c>
      <c r="C10">
        <v>1</v>
      </c>
      <c r="D10">
        <v>2</v>
      </c>
      <c r="E10">
        <v>0</v>
      </c>
      <c r="F10">
        <v>64</v>
      </c>
      <c r="G10">
        <v>1</v>
      </c>
      <c r="H10">
        <v>0</v>
      </c>
      <c r="I10">
        <v>0</v>
      </c>
      <c r="J10">
        <v>79</v>
      </c>
      <c r="K10">
        <v>94</v>
      </c>
      <c r="L10">
        <v>16</v>
      </c>
      <c r="M10">
        <v>0</v>
      </c>
      <c r="N10">
        <v>1</v>
      </c>
      <c r="O10">
        <v>0</v>
      </c>
      <c r="P10">
        <v>93</v>
      </c>
      <c r="Q10">
        <f t="shared" si="0"/>
        <v>351</v>
      </c>
      <c r="R10" s="73">
        <v>0</v>
      </c>
      <c r="S10" s="73">
        <v>1</v>
      </c>
      <c r="T10">
        <v>530</v>
      </c>
      <c r="U10">
        <v>1414</v>
      </c>
    </row>
    <row r="11" spans="1:21" x14ac:dyDescent="0.2">
      <c r="B11" s="9">
        <v>2007</v>
      </c>
      <c r="C11">
        <v>1</v>
      </c>
      <c r="D11">
        <v>2</v>
      </c>
      <c r="E11">
        <v>0</v>
      </c>
      <c r="F11">
        <v>66</v>
      </c>
      <c r="G11">
        <v>1</v>
      </c>
      <c r="H11">
        <v>0</v>
      </c>
      <c r="I11">
        <v>0</v>
      </c>
      <c r="J11">
        <v>81</v>
      </c>
      <c r="K11">
        <v>112</v>
      </c>
      <c r="L11">
        <v>16</v>
      </c>
      <c r="M11">
        <v>0</v>
      </c>
      <c r="N11">
        <v>1</v>
      </c>
      <c r="O11">
        <v>0</v>
      </c>
      <c r="P11">
        <v>98</v>
      </c>
      <c r="Q11">
        <f t="shared" si="0"/>
        <v>378</v>
      </c>
      <c r="R11" s="73">
        <v>0</v>
      </c>
      <c r="S11" s="73">
        <v>1</v>
      </c>
      <c r="T11">
        <v>566</v>
      </c>
      <c r="U11">
        <v>1510</v>
      </c>
    </row>
    <row r="12" spans="1:21" x14ac:dyDescent="0.2">
      <c r="B12" s="9">
        <v>2008</v>
      </c>
      <c r="C12">
        <v>1</v>
      </c>
      <c r="D12">
        <v>2</v>
      </c>
      <c r="E12">
        <v>0</v>
      </c>
      <c r="F12">
        <v>66</v>
      </c>
      <c r="G12">
        <v>1</v>
      </c>
      <c r="H12">
        <v>0</v>
      </c>
      <c r="I12">
        <v>0</v>
      </c>
      <c r="J12">
        <v>81</v>
      </c>
      <c r="K12">
        <v>112</v>
      </c>
      <c r="L12">
        <v>16</v>
      </c>
      <c r="M12">
        <v>0</v>
      </c>
      <c r="N12">
        <v>1</v>
      </c>
      <c r="O12">
        <v>0</v>
      </c>
      <c r="P12">
        <v>97</v>
      </c>
      <c r="Q12">
        <f t="shared" si="0"/>
        <v>377</v>
      </c>
      <c r="R12" s="73">
        <v>0</v>
      </c>
      <c r="S12" s="73">
        <v>1</v>
      </c>
      <c r="T12">
        <v>568</v>
      </c>
      <c r="U12">
        <v>1552</v>
      </c>
    </row>
    <row r="13" spans="1:21" x14ac:dyDescent="0.2">
      <c r="B13" s="9">
        <v>2009</v>
      </c>
      <c r="C13">
        <v>1</v>
      </c>
      <c r="D13">
        <v>2</v>
      </c>
      <c r="E13">
        <v>0</v>
      </c>
      <c r="F13">
        <v>66</v>
      </c>
      <c r="G13">
        <v>1</v>
      </c>
      <c r="H13">
        <v>0</v>
      </c>
      <c r="I13">
        <v>0</v>
      </c>
      <c r="J13">
        <v>82</v>
      </c>
      <c r="K13">
        <v>119</v>
      </c>
      <c r="L13">
        <v>16</v>
      </c>
      <c r="M13">
        <v>0</v>
      </c>
      <c r="N13">
        <v>1</v>
      </c>
      <c r="O13">
        <v>0</v>
      </c>
      <c r="P13">
        <v>97</v>
      </c>
      <c r="Q13">
        <f t="shared" si="0"/>
        <v>385</v>
      </c>
      <c r="R13" s="73">
        <v>0</v>
      </c>
      <c r="S13" s="73">
        <v>1</v>
      </c>
      <c r="T13">
        <v>580</v>
      </c>
      <c r="U13">
        <v>1592</v>
      </c>
    </row>
    <row r="14" spans="1:21" x14ac:dyDescent="0.2">
      <c r="B14" s="9"/>
    </row>
    <row r="19" spans="2:2" x14ac:dyDescent="0.2">
      <c r="B19" t="str">
        <f>UPPER(B1)</f>
        <v/>
      </c>
    </row>
  </sheetData>
  <phoneticPr fontId="8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1"/>
  <sheetViews>
    <sheetView workbookViewId="0">
      <pane xSplit="1" ySplit="3" topLeftCell="L322" activePane="bottomRight" state="frozen"/>
      <selection pane="topRight" activeCell="B1" sqref="B1"/>
      <selection pane="bottomLeft" activeCell="A3" sqref="A3"/>
      <selection pane="bottomRight" activeCell="U349" sqref="U349"/>
    </sheetView>
  </sheetViews>
  <sheetFormatPr baseColWidth="10" defaultColWidth="11.42578125" defaultRowHeight="12.75" x14ac:dyDescent="0.2"/>
  <cols>
    <col min="1" max="1" width="31" customWidth="1"/>
  </cols>
  <sheetData>
    <row r="1" spans="1:21" ht="33" customHeight="1" x14ac:dyDescent="0.2">
      <c r="A1" s="46" t="s">
        <v>230</v>
      </c>
      <c r="B1" s="9"/>
    </row>
    <row r="2" spans="1:21" x14ac:dyDescent="0.2">
      <c r="A2" s="79" t="s">
        <v>231</v>
      </c>
      <c r="B2" s="9"/>
    </row>
    <row r="3" spans="1:21" ht="25.5" x14ac:dyDescent="0.2">
      <c r="A3" s="54" t="s">
        <v>192</v>
      </c>
      <c r="B3" s="27"/>
    </row>
    <row r="5" spans="1:21" x14ac:dyDescent="0.2">
      <c r="B5" s="9" t="s">
        <v>193</v>
      </c>
    </row>
    <row r="6" spans="1:21" x14ac:dyDescent="0.2">
      <c r="C6" t="s">
        <v>194</v>
      </c>
      <c r="D6" t="s">
        <v>195</v>
      </c>
      <c r="E6" t="s">
        <v>196</v>
      </c>
      <c r="F6" t="s">
        <v>197</v>
      </c>
      <c r="G6" t="s">
        <v>198</v>
      </c>
      <c r="H6" t="s">
        <v>199</v>
      </c>
      <c r="I6" t="s">
        <v>200</v>
      </c>
      <c r="J6" t="s">
        <v>201</v>
      </c>
      <c r="K6" s="9" t="s">
        <v>202</v>
      </c>
      <c r="L6" s="73" t="s">
        <v>203</v>
      </c>
      <c r="M6" t="s">
        <v>204</v>
      </c>
      <c r="N6" t="s">
        <v>205</v>
      </c>
      <c r="O6" t="s">
        <v>206</v>
      </c>
      <c r="P6" t="s">
        <v>207</v>
      </c>
      <c r="Q6" s="9" t="s">
        <v>208</v>
      </c>
      <c r="R6" s="73" t="s">
        <v>209</v>
      </c>
      <c r="S6" s="73" t="s">
        <v>210</v>
      </c>
      <c r="T6" s="9" t="s">
        <v>211</v>
      </c>
      <c r="U6" s="9" t="s">
        <v>212</v>
      </c>
    </row>
    <row r="7" spans="1:21" x14ac:dyDescent="0.2">
      <c r="B7" s="9">
        <v>2000</v>
      </c>
      <c r="C7">
        <v>0</v>
      </c>
      <c r="D7">
        <v>0</v>
      </c>
      <c r="E7">
        <v>0</v>
      </c>
      <c r="F7">
        <v>1</v>
      </c>
      <c r="G7">
        <v>0</v>
      </c>
      <c r="H7">
        <v>0</v>
      </c>
      <c r="I7">
        <v>0</v>
      </c>
      <c r="J7">
        <v>0</v>
      </c>
      <c r="K7">
        <v>0</v>
      </c>
      <c r="L7">
        <v>2</v>
      </c>
      <c r="M7">
        <v>0</v>
      </c>
      <c r="N7">
        <v>0</v>
      </c>
      <c r="O7">
        <v>0</v>
      </c>
      <c r="P7">
        <v>0</v>
      </c>
      <c r="Q7">
        <f t="shared" ref="Q7:Q25" si="0">SUM(C7:P7)</f>
        <v>3</v>
      </c>
      <c r="R7" s="73">
        <v>0</v>
      </c>
      <c r="S7" s="73">
        <v>0</v>
      </c>
      <c r="T7">
        <v>11</v>
      </c>
      <c r="U7">
        <v>20</v>
      </c>
    </row>
    <row r="8" spans="1:21" x14ac:dyDescent="0.2">
      <c r="B8" s="9">
        <v>2001</v>
      </c>
      <c r="C8">
        <v>0</v>
      </c>
      <c r="D8">
        <v>0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2</v>
      </c>
      <c r="M8">
        <v>0</v>
      </c>
      <c r="N8">
        <v>0</v>
      </c>
      <c r="O8">
        <v>0</v>
      </c>
      <c r="P8">
        <v>0</v>
      </c>
      <c r="Q8">
        <f t="shared" si="0"/>
        <v>3</v>
      </c>
      <c r="R8" s="73">
        <v>0</v>
      </c>
      <c r="S8" s="73">
        <v>0</v>
      </c>
      <c r="T8">
        <v>12</v>
      </c>
      <c r="U8">
        <v>21</v>
      </c>
    </row>
    <row r="9" spans="1:21" x14ac:dyDescent="0.2">
      <c r="B9" s="9">
        <v>2002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2</v>
      </c>
      <c r="M9">
        <v>0</v>
      </c>
      <c r="N9">
        <v>0</v>
      </c>
      <c r="O9">
        <v>0</v>
      </c>
      <c r="P9">
        <v>0</v>
      </c>
      <c r="Q9">
        <f t="shared" si="0"/>
        <v>3</v>
      </c>
      <c r="R9" s="73">
        <v>0</v>
      </c>
      <c r="S9" s="73">
        <v>0</v>
      </c>
      <c r="T9">
        <v>12</v>
      </c>
      <c r="U9">
        <v>24</v>
      </c>
    </row>
    <row r="10" spans="1:21" x14ac:dyDescent="0.2">
      <c r="B10" s="9">
        <v>2003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2</v>
      </c>
      <c r="M10">
        <v>0</v>
      </c>
      <c r="N10">
        <v>0</v>
      </c>
      <c r="O10">
        <v>0</v>
      </c>
      <c r="P10">
        <v>0</v>
      </c>
      <c r="Q10">
        <f t="shared" si="0"/>
        <v>3</v>
      </c>
      <c r="R10" s="73">
        <v>0</v>
      </c>
      <c r="S10" s="73">
        <v>0</v>
      </c>
      <c r="T10">
        <v>13</v>
      </c>
      <c r="U10">
        <v>28</v>
      </c>
    </row>
    <row r="11" spans="1:21" x14ac:dyDescent="0.2">
      <c r="B11" s="9">
        <v>2004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2</v>
      </c>
      <c r="M11">
        <v>0</v>
      </c>
      <c r="N11">
        <v>0</v>
      </c>
      <c r="O11">
        <v>0</v>
      </c>
      <c r="P11">
        <v>0</v>
      </c>
      <c r="Q11">
        <f t="shared" si="0"/>
        <v>3</v>
      </c>
      <c r="R11" s="73">
        <v>0</v>
      </c>
      <c r="S11" s="73">
        <v>0</v>
      </c>
      <c r="T11">
        <v>18</v>
      </c>
      <c r="U11">
        <v>34</v>
      </c>
    </row>
    <row r="12" spans="1:21" x14ac:dyDescent="0.2">
      <c r="B12" s="9">
        <v>2005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2</v>
      </c>
      <c r="M12">
        <v>0</v>
      </c>
      <c r="N12">
        <v>0</v>
      </c>
      <c r="O12">
        <v>0</v>
      </c>
      <c r="P12">
        <v>0</v>
      </c>
      <c r="Q12">
        <f t="shared" si="0"/>
        <v>3</v>
      </c>
      <c r="R12" s="73">
        <v>0</v>
      </c>
      <c r="S12" s="73">
        <v>0</v>
      </c>
      <c r="T12">
        <v>18</v>
      </c>
      <c r="U12">
        <v>36</v>
      </c>
    </row>
    <row r="13" spans="1:21" x14ac:dyDescent="0.2">
      <c r="B13" s="9">
        <v>2006</v>
      </c>
      <c r="C13">
        <v>0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2</v>
      </c>
      <c r="M13">
        <v>0</v>
      </c>
      <c r="N13">
        <v>0</v>
      </c>
      <c r="O13">
        <v>0</v>
      </c>
      <c r="P13">
        <v>0</v>
      </c>
      <c r="Q13">
        <f t="shared" si="0"/>
        <v>3</v>
      </c>
      <c r="R13" s="73">
        <v>0</v>
      </c>
      <c r="S13" s="73">
        <v>0</v>
      </c>
      <c r="T13">
        <v>20</v>
      </c>
      <c r="U13">
        <v>40</v>
      </c>
    </row>
    <row r="14" spans="1:21" x14ac:dyDescent="0.2">
      <c r="B14" s="9">
        <v>2007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2</v>
      </c>
      <c r="M14">
        <v>0</v>
      </c>
      <c r="N14">
        <v>0</v>
      </c>
      <c r="O14">
        <v>0</v>
      </c>
      <c r="P14">
        <v>0</v>
      </c>
      <c r="Q14">
        <f t="shared" si="0"/>
        <v>3</v>
      </c>
      <c r="R14" s="73">
        <v>0</v>
      </c>
      <c r="S14" s="73">
        <v>0</v>
      </c>
      <c r="T14">
        <v>19</v>
      </c>
      <c r="U14">
        <v>41</v>
      </c>
    </row>
    <row r="15" spans="1:21" x14ac:dyDescent="0.2">
      <c r="B15" s="9">
        <v>2008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2</v>
      </c>
      <c r="M15">
        <v>0</v>
      </c>
      <c r="N15">
        <v>0</v>
      </c>
      <c r="O15">
        <v>0</v>
      </c>
      <c r="P15">
        <v>0</v>
      </c>
      <c r="Q15">
        <f t="shared" si="0"/>
        <v>3</v>
      </c>
      <c r="R15" s="73">
        <v>0</v>
      </c>
      <c r="S15" s="73">
        <v>0</v>
      </c>
      <c r="T15">
        <v>21</v>
      </c>
      <c r="U15">
        <v>46</v>
      </c>
    </row>
    <row r="16" spans="1:21" x14ac:dyDescent="0.2">
      <c r="B16" s="9">
        <v>2009</v>
      </c>
      <c r="C16">
        <v>0</v>
      </c>
      <c r="D16">
        <v>0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2</v>
      </c>
      <c r="M16">
        <v>0</v>
      </c>
      <c r="N16">
        <v>0</v>
      </c>
      <c r="O16">
        <v>0</v>
      </c>
      <c r="P16">
        <v>0</v>
      </c>
      <c r="Q16">
        <f t="shared" si="0"/>
        <v>3</v>
      </c>
      <c r="R16" s="73">
        <v>0</v>
      </c>
      <c r="S16" s="73">
        <v>0</v>
      </c>
      <c r="T16">
        <v>20</v>
      </c>
      <c r="U16">
        <v>47</v>
      </c>
    </row>
    <row r="17" spans="2:21" x14ac:dyDescent="0.2">
      <c r="B17" s="9">
        <v>2010</v>
      </c>
      <c r="C17">
        <v>0</v>
      </c>
      <c r="D17">
        <v>0</v>
      </c>
      <c r="E17">
        <v>0</v>
      </c>
      <c r="F17">
        <v>1</v>
      </c>
      <c r="G17">
        <v>0</v>
      </c>
      <c r="H17">
        <v>0</v>
      </c>
      <c r="I17">
        <v>0</v>
      </c>
      <c r="J17">
        <v>0</v>
      </c>
      <c r="K17">
        <v>1</v>
      </c>
      <c r="L17">
        <v>2</v>
      </c>
      <c r="M17">
        <v>0</v>
      </c>
      <c r="N17">
        <v>0</v>
      </c>
      <c r="O17">
        <v>0</v>
      </c>
      <c r="P17">
        <v>0</v>
      </c>
      <c r="Q17">
        <f t="shared" si="0"/>
        <v>4</v>
      </c>
      <c r="R17" s="73">
        <v>0</v>
      </c>
      <c r="S17" s="73">
        <v>0</v>
      </c>
      <c r="T17">
        <v>21</v>
      </c>
      <c r="U17">
        <v>49</v>
      </c>
    </row>
    <row r="18" spans="2:21" x14ac:dyDescent="0.2">
      <c r="B18" s="9">
        <v>2011</v>
      </c>
      <c r="C18">
        <v>0</v>
      </c>
      <c r="D18">
        <v>0</v>
      </c>
      <c r="E18">
        <v>0</v>
      </c>
      <c r="F18">
        <v>2</v>
      </c>
      <c r="G18">
        <v>0</v>
      </c>
      <c r="H18">
        <v>0</v>
      </c>
      <c r="I18">
        <v>0</v>
      </c>
      <c r="J18">
        <v>0</v>
      </c>
      <c r="K18">
        <v>1</v>
      </c>
      <c r="L18">
        <v>2</v>
      </c>
      <c r="M18">
        <v>0</v>
      </c>
      <c r="N18">
        <v>0</v>
      </c>
      <c r="O18">
        <v>0</v>
      </c>
      <c r="P18">
        <v>0</v>
      </c>
      <c r="Q18">
        <f t="shared" si="0"/>
        <v>5</v>
      </c>
      <c r="R18" s="73">
        <v>0</v>
      </c>
      <c r="S18" s="73">
        <v>0</v>
      </c>
      <c r="T18">
        <v>22</v>
      </c>
      <c r="U18">
        <v>50</v>
      </c>
    </row>
    <row r="19" spans="2:21" x14ac:dyDescent="0.2">
      <c r="B19" s="9">
        <v>2012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1</v>
      </c>
      <c r="L19">
        <v>1</v>
      </c>
      <c r="M19">
        <v>0</v>
      </c>
      <c r="N19">
        <v>0</v>
      </c>
      <c r="O19">
        <v>0</v>
      </c>
      <c r="P19">
        <v>0</v>
      </c>
      <c r="Q19">
        <f t="shared" si="0"/>
        <v>3</v>
      </c>
      <c r="R19" s="73">
        <v>0</v>
      </c>
      <c r="S19" s="73">
        <v>0</v>
      </c>
      <c r="T19" s="73">
        <v>20</v>
      </c>
      <c r="U19" s="73">
        <v>51</v>
      </c>
    </row>
    <row r="20" spans="2:21" x14ac:dyDescent="0.2">
      <c r="B20" s="9">
        <v>2013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1</v>
      </c>
      <c r="L20">
        <v>1</v>
      </c>
      <c r="M20">
        <v>0</v>
      </c>
      <c r="N20">
        <v>0</v>
      </c>
      <c r="O20">
        <v>0</v>
      </c>
      <c r="P20">
        <v>0</v>
      </c>
      <c r="Q20">
        <f t="shared" si="0"/>
        <v>3</v>
      </c>
      <c r="R20">
        <v>0</v>
      </c>
      <c r="S20">
        <v>0</v>
      </c>
      <c r="T20">
        <v>20</v>
      </c>
      <c r="U20">
        <v>49</v>
      </c>
    </row>
    <row r="21" spans="2:21" x14ac:dyDescent="0.2">
      <c r="B21" s="9">
        <v>2014</v>
      </c>
      <c r="C21">
        <v>0</v>
      </c>
      <c r="D21">
        <v>0</v>
      </c>
      <c r="E21">
        <v>0</v>
      </c>
      <c r="F21">
        <v>1</v>
      </c>
      <c r="G21">
        <v>0</v>
      </c>
      <c r="H21">
        <v>0</v>
      </c>
      <c r="I21">
        <v>0</v>
      </c>
      <c r="J21">
        <v>0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f t="shared" si="0"/>
        <v>2</v>
      </c>
      <c r="R21">
        <v>0</v>
      </c>
      <c r="S21">
        <v>0</v>
      </c>
      <c r="T21">
        <v>13</v>
      </c>
      <c r="U21">
        <v>37</v>
      </c>
    </row>
    <row r="22" spans="2:21" x14ac:dyDescent="0.2">
      <c r="B22" s="9">
        <v>2015</v>
      </c>
      <c r="C22">
        <v>0</v>
      </c>
      <c r="D22">
        <v>0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f t="shared" si="0"/>
        <v>2</v>
      </c>
      <c r="R22">
        <v>0</v>
      </c>
      <c r="S22">
        <v>0</v>
      </c>
      <c r="T22">
        <v>13</v>
      </c>
      <c r="U22">
        <v>39</v>
      </c>
    </row>
    <row r="23" spans="2:21" x14ac:dyDescent="0.2">
      <c r="B23" s="9">
        <v>2016</v>
      </c>
      <c r="C23">
        <v>0</v>
      </c>
      <c r="D23">
        <v>0</v>
      </c>
      <c r="E23">
        <v>0</v>
      </c>
      <c r="F23">
        <v>1</v>
      </c>
      <c r="G23">
        <v>0</v>
      </c>
      <c r="H23">
        <v>0</v>
      </c>
      <c r="I23">
        <v>0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f t="shared" si="0"/>
        <v>2</v>
      </c>
      <c r="R23">
        <v>0</v>
      </c>
      <c r="S23">
        <v>0</v>
      </c>
      <c r="T23">
        <v>13</v>
      </c>
      <c r="U23">
        <v>40</v>
      </c>
    </row>
    <row r="24" spans="2:21" x14ac:dyDescent="0.2">
      <c r="B24" s="9">
        <v>2017</v>
      </c>
      <c r="C24">
        <v>0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2</v>
      </c>
      <c r="L24">
        <v>0</v>
      </c>
      <c r="M24">
        <v>0</v>
      </c>
      <c r="N24">
        <v>0</v>
      </c>
      <c r="O24">
        <v>0</v>
      </c>
      <c r="P24">
        <v>0</v>
      </c>
      <c r="Q24">
        <f t="shared" si="0"/>
        <v>3</v>
      </c>
      <c r="R24">
        <v>0</v>
      </c>
      <c r="S24">
        <v>0</v>
      </c>
      <c r="T24">
        <v>15</v>
      </c>
      <c r="U24">
        <v>44</v>
      </c>
    </row>
    <row r="25" spans="2:21" x14ac:dyDescent="0.2">
      <c r="B25" s="9">
        <v>2018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v>2</v>
      </c>
      <c r="L25">
        <v>0</v>
      </c>
      <c r="M25">
        <v>0</v>
      </c>
      <c r="N25">
        <v>0</v>
      </c>
      <c r="O25">
        <v>0</v>
      </c>
      <c r="P25">
        <v>0</v>
      </c>
      <c r="Q25">
        <f t="shared" si="0"/>
        <v>3</v>
      </c>
      <c r="R25">
        <v>0</v>
      </c>
      <c r="S25">
        <v>0</v>
      </c>
      <c r="T25">
        <v>15</v>
      </c>
      <c r="U25">
        <v>45</v>
      </c>
    </row>
    <row r="26" spans="2:21" x14ac:dyDescent="0.2">
      <c r="B26" s="9">
        <v>2019</v>
      </c>
      <c r="C26">
        <v>0</v>
      </c>
      <c r="D26">
        <v>0</v>
      </c>
      <c r="E26">
        <v>0</v>
      </c>
      <c r="F26">
        <v>1</v>
      </c>
      <c r="G26">
        <v>0</v>
      </c>
      <c r="H26">
        <v>0</v>
      </c>
      <c r="I26">
        <v>0</v>
      </c>
      <c r="J26">
        <v>0</v>
      </c>
      <c r="K26">
        <v>2</v>
      </c>
      <c r="L26">
        <v>0</v>
      </c>
      <c r="M26">
        <v>0</v>
      </c>
      <c r="N26">
        <v>0</v>
      </c>
      <c r="O26">
        <v>0</v>
      </c>
      <c r="P26">
        <v>0</v>
      </c>
      <c r="Q26">
        <f>SUM(C26:P26)</f>
        <v>3</v>
      </c>
      <c r="R26">
        <v>0</v>
      </c>
      <c r="S26">
        <v>0</v>
      </c>
      <c r="T26">
        <v>15</v>
      </c>
      <c r="U26">
        <v>47</v>
      </c>
    </row>
    <row r="28" spans="2:21" x14ac:dyDescent="0.2">
      <c r="B28" s="9" t="s">
        <v>213</v>
      </c>
    </row>
    <row r="29" spans="2:21" x14ac:dyDescent="0.2">
      <c r="C29" t="s">
        <v>194</v>
      </c>
      <c r="D29" t="s">
        <v>195</v>
      </c>
      <c r="E29" t="s">
        <v>196</v>
      </c>
      <c r="F29" t="s">
        <v>197</v>
      </c>
      <c r="G29" t="s">
        <v>198</v>
      </c>
      <c r="H29" t="s">
        <v>199</v>
      </c>
      <c r="I29" t="s">
        <v>200</v>
      </c>
      <c r="J29" t="s">
        <v>201</v>
      </c>
      <c r="K29" s="9" t="s">
        <v>202</v>
      </c>
      <c r="L29" s="73" t="s">
        <v>203</v>
      </c>
      <c r="M29" t="s">
        <v>204</v>
      </c>
      <c r="N29" t="s">
        <v>205</v>
      </c>
      <c r="O29" t="s">
        <v>206</v>
      </c>
      <c r="P29" t="s">
        <v>207</v>
      </c>
      <c r="Q29" s="9" t="s">
        <v>208</v>
      </c>
      <c r="R29" s="73" t="s">
        <v>209</v>
      </c>
      <c r="S29" s="73" t="s">
        <v>210</v>
      </c>
      <c r="T29" s="9" t="s">
        <v>211</v>
      </c>
      <c r="U29" s="9" t="s">
        <v>212</v>
      </c>
    </row>
    <row r="30" spans="2:21" x14ac:dyDescent="0.2">
      <c r="B30" s="9">
        <v>2000</v>
      </c>
      <c r="C30">
        <v>0</v>
      </c>
      <c r="D30">
        <v>1</v>
      </c>
      <c r="E30">
        <v>0</v>
      </c>
      <c r="F30">
        <v>5</v>
      </c>
      <c r="G30">
        <v>0</v>
      </c>
      <c r="H30">
        <v>0</v>
      </c>
      <c r="I30">
        <v>0</v>
      </c>
      <c r="J30">
        <v>4</v>
      </c>
      <c r="K30">
        <v>8</v>
      </c>
      <c r="L30">
        <v>3</v>
      </c>
      <c r="M30">
        <v>0</v>
      </c>
      <c r="N30">
        <v>0</v>
      </c>
      <c r="O30">
        <v>0</v>
      </c>
      <c r="P30">
        <v>12</v>
      </c>
      <c r="Q30">
        <f>SUM(C30:P30)</f>
        <v>33</v>
      </c>
      <c r="R30">
        <v>0</v>
      </c>
      <c r="S30">
        <v>0</v>
      </c>
      <c r="T30">
        <v>56</v>
      </c>
      <c r="U30">
        <v>189</v>
      </c>
    </row>
    <row r="31" spans="2:21" x14ac:dyDescent="0.2">
      <c r="B31" s="9">
        <v>2001</v>
      </c>
      <c r="C31">
        <v>0</v>
      </c>
      <c r="D31">
        <v>1</v>
      </c>
      <c r="E31">
        <v>0</v>
      </c>
      <c r="F31">
        <v>4</v>
      </c>
      <c r="G31">
        <v>0</v>
      </c>
      <c r="H31">
        <v>0</v>
      </c>
      <c r="I31">
        <v>0</v>
      </c>
      <c r="J31">
        <v>4</v>
      </c>
      <c r="K31">
        <v>9</v>
      </c>
      <c r="L31">
        <v>3</v>
      </c>
      <c r="M31">
        <v>0</v>
      </c>
      <c r="N31">
        <v>0</v>
      </c>
      <c r="O31">
        <v>0</v>
      </c>
      <c r="P31">
        <v>12</v>
      </c>
      <c r="Q31">
        <f t="shared" ref="Q31:Q48" si="1">SUM(C31:P31)</f>
        <v>33</v>
      </c>
      <c r="R31">
        <v>0</v>
      </c>
      <c r="S31">
        <v>0</v>
      </c>
      <c r="T31">
        <v>60</v>
      </c>
      <c r="U31">
        <v>201</v>
      </c>
    </row>
    <row r="32" spans="2:21" x14ac:dyDescent="0.2">
      <c r="B32" s="9">
        <v>2002</v>
      </c>
      <c r="C32">
        <v>0</v>
      </c>
      <c r="D32">
        <v>1</v>
      </c>
      <c r="E32">
        <v>0</v>
      </c>
      <c r="F32">
        <v>4</v>
      </c>
      <c r="G32">
        <v>0</v>
      </c>
      <c r="H32">
        <v>0</v>
      </c>
      <c r="I32">
        <v>0</v>
      </c>
      <c r="J32">
        <v>4</v>
      </c>
      <c r="K32">
        <v>10</v>
      </c>
      <c r="L32">
        <v>3</v>
      </c>
      <c r="M32">
        <v>0</v>
      </c>
      <c r="N32">
        <v>0</v>
      </c>
      <c r="O32">
        <v>0</v>
      </c>
      <c r="P32">
        <v>12</v>
      </c>
      <c r="Q32">
        <f t="shared" si="1"/>
        <v>34</v>
      </c>
      <c r="R32">
        <v>0</v>
      </c>
      <c r="S32">
        <v>0</v>
      </c>
      <c r="T32">
        <v>68</v>
      </c>
      <c r="U32">
        <v>229</v>
      </c>
    </row>
    <row r="33" spans="2:21" x14ac:dyDescent="0.2">
      <c r="B33" s="9">
        <v>2003</v>
      </c>
      <c r="C33">
        <v>1</v>
      </c>
      <c r="D33">
        <v>1</v>
      </c>
      <c r="E33">
        <v>0</v>
      </c>
      <c r="F33">
        <v>6</v>
      </c>
      <c r="G33">
        <v>0</v>
      </c>
      <c r="H33">
        <v>0</v>
      </c>
      <c r="I33">
        <v>0</v>
      </c>
      <c r="J33">
        <v>5</v>
      </c>
      <c r="K33">
        <v>10</v>
      </c>
      <c r="L33">
        <v>4</v>
      </c>
      <c r="M33">
        <v>0</v>
      </c>
      <c r="N33">
        <v>1</v>
      </c>
      <c r="O33">
        <v>0</v>
      </c>
      <c r="P33">
        <v>17</v>
      </c>
      <c r="Q33">
        <f t="shared" si="1"/>
        <v>45</v>
      </c>
      <c r="R33">
        <v>0</v>
      </c>
      <c r="S33">
        <v>0</v>
      </c>
      <c r="T33">
        <v>83</v>
      </c>
      <c r="U33">
        <v>265</v>
      </c>
    </row>
    <row r="34" spans="2:21" x14ac:dyDescent="0.2">
      <c r="B34" s="9">
        <v>2004</v>
      </c>
      <c r="C34">
        <v>0</v>
      </c>
      <c r="D34">
        <v>1</v>
      </c>
      <c r="E34">
        <v>0</v>
      </c>
      <c r="F34">
        <v>7</v>
      </c>
      <c r="G34">
        <v>0</v>
      </c>
      <c r="H34">
        <v>0</v>
      </c>
      <c r="I34">
        <v>0</v>
      </c>
      <c r="J34">
        <v>6</v>
      </c>
      <c r="K34">
        <v>12</v>
      </c>
      <c r="L34">
        <v>4</v>
      </c>
      <c r="M34">
        <v>0</v>
      </c>
      <c r="N34">
        <v>1</v>
      </c>
      <c r="O34">
        <v>0</v>
      </c>
      <c r="P34">
        <v>20</v>
      </c>
      <c r="Q34">
        <f t="shared" si="1"/>
        <v>51</v>
      </c>
      <c r="R34">
        <v>0</v>
      </c>
      <c r="S34">
        <v>0</v>
      </c>
      <c r="T34">
        <v>102</v>
      </c>
      <c r="U34">
        <v>299</v>
      </c>
    </row>
    <row r="35" spans="2:21" x14ac:dyDescent="0.2">
      <c r="B35" s="9">
        <v>2005</v>
      </c>
      <c r="C35">
        <v>0</v>
      </c>
      <c r="D35">
        <v>1</v>
      </c>
      <c r="E35">
        <v>0</v>
      </c>
      <c r="F35">
        <v>8</v>
      </c>
      <c r="G35">
        <v>0</v>
      </c>
      <c r="H35">
        <v>0</v>
      </c>
      <c r="I35">
        <v>0</v>
      </c>
      <c r="J35">
        <v>7</v>
      </c>
      <c r="K35">
        <v>13</v>
      </c>
      <c r="L35">
        <v>3</v>
      </c>
      <c r="M35">
        <v>0</v>
      </c>
      <c r="N35">
        <v>1</v>
      </c>
      <c r="O35">
        <v>0</v>
      </c>
      <c r="P35">
        <v>20</v>
      </c>
      <c r="Q35">
        <f t="shared" si="1"/>
        <v>53</v>
      </c>
      <c r="R35">
        <v>0</v>
      </c>
      <c r="S35">
        <v>0</v>
      </c>
      <c r="T35">
        <v>101</v>
      </c>
      <c r="U35">
        <v>318</v>
      </c>
    </row>
    <row r="36" spans="2:21" x14ac:dyDescent="0.2">
      <c r="B36" s="9">
        <v>2006</v>
      </c>
      <c r="C36">
        <v>0</v>
      </c>
      <c r="D36">
        <v>1</v>
      </c>
      <c r="E36">
        <v>0</v>
      </c>
      <c r="F36">
        <v>8</v>
      </c>
      <c r="G36">
        <v>0</v>
      </c>
      <c r="H36">
        <v>0</v>
      </c>
      <c r="I36">
        <v>0</v>
      </c>
      <c r="J36">
        <v>7</v>
      </c>
      <c r="K36">
        <v>14</v>
      </c>
      <c r="L36">
        <v>4</v>
      </c>
      <c r="M36">
        <v>0</v>
      </c>
      <c r="N36">
        <v>1</v>
      </c>
      <c r="O36">
        <v>0</v>
      </c>
      <c r="P36">
        <v>20</v>
      </c>
      <c r="Q36">
        <f t="shared" si="1"/>
        <v>55</v>
      </c>
      <c r="R36">
        <v>0</v>
      </c>
      <c r="S36">
        <v>0</v>
      </c>
      <c r="T36">
        <v>101</v>
      </c>
      <c r="U36">
        <v>340</v>
      </c>
    </row>
    <row r="37" spans="2:21" x14ac:dyDescent="0.2">
      <c r="B37" s="9">
        <v>2007</v>
      </c>
      <c r="C37">
        <v>0</v>
      </c>
      <c r="D37">
        <v>1</v>
      </c>
      <c r="E37">
        <v>0</v>
      </c>
      <c r="F37">
        <v>8</v>
      </c>
      <c r="G37">
        <v>0</v>
      </c>
      <c r="H37">
        <v>0</v>
      </c>
      <c r="I37">
        <v>0</v>
      </c>
      <c r="J37">
        <v>9</v>
      </c>
      <c r="K37">
        <v>18</v>
      </c>
      <c r="L37">
        <v>6</v>
      </c>
      <c r="M37">
        <v>0</v>
      </c>
      <c r="N37">
        <v>1</v>
      </c>
      <c r="O37">
        <v>0</v>
      </c>
      <c r="P37">
        <v>20</v>
      </c>
      <c r="Q37">
        <f t="shared" si="1"/>
        <v>63</v>
      </c>
      <c r="R37">
        <v>0</v>
      </c>
      <c r="S37">
        <v>0</v>
      </c>
      <c r="T37">
        <v>111</v>
      </c>
      <c r="U37">
        <v>363</v>
      </c>
    </row>
    <row r="38" spans="2:21" x14ac:dyDescent="0.2">
      <c r="B38" s="9">
        <v>2008</v>
      </c>
      <c r="C38">
        <v>0</v>
      </c>
      <c r="D38">
        <v>1</v>
      </c>
      <c r="E38">
        <v>0</v>
      </c>
      <c r="F38">
        <v>8</v>
      </c>
      <c r="G38">
        <v>0</v>
      </c>
      <c r="H38">
        <v>0</v>
      </c>
      <c r="I38">
        <v>0</v>
      </c>
      <c r="J38">
        <v>9</v>
      </c>
      <c r="K38">
        <v>20</v>
      </c>
      <c r="L38">
        <v>6</v>
      </c>
      <c r="M38">
        <v>0</v>
      </c>
      <c r="N38">
        <v>2</v>
      </c>
      <c r="O38">
        <v>0</v>
      </c>
      <c r="P38">
        <v>20</v>
      </c>
      <c r="Q38">
        <f t="shared" si="1"/>
        <v>66</v>
      </c>
      <c r="R38">
        <v>0</v>
      </c>
      <c r="S38">
        <v>0</v>
      </c>
      <c r="T38">
        <v>118</v>
      </c>
      <c r="U38">
        <v>386</v>
      </c>
    </row>
    <row r="39" spans="2:21" x14ac:dyDescent="0.2">
      <c r="B39" s="9">
        <v>2009</v>
      </c>
      <c r="C39">
        <v>0</v>
      </c>
      <c r="D39">
        <v>1</v>
      </c>
      <c r="E39">
        <v>0</v>
      </c>
      <c r="F39">
        <v>9</v>
      </c>
      <c r="G39">
        <v>0</v>
      </c>
      <c r="H39">
        <v>0</v>
      </c>
      <c r="I39">
        <v>0</v>
      </c>
      <c r="J39">
        <v>9</v>
      </c>
      <c r="K39">
        <v>21</v>
      </c>
      <c r="L39">
        <v>6</v>
      </c>
      <c r="M39">
        <v>0</v>
      </c>
      <c r="N39">
        <v>2</v>
      </c>
      <c r="O39">
        <v>0</v>
      </c>
      <c r="P39">
        <v>20</v>
      </c>
      <c r="Q39">
        <f t="shared" si="1"/>
        <v>68</v>
      </c>
      <c r="R39">
        <v>0</v>
      </c>
      <c r="S39">
        <v>0</v>
      </c>
      <c r="T39">
        <v>123</v>
      </c>
      <c r="U39">
        <v>400</v>
      </c>
    </row>
    <row r="40" spans="2:21" x14ac:dyDescent="0.2">
      <c r="B40" s="9">
        <v>2010</v>
      </c>
      <c r="C40">
        <v>0</v>
      </c>
      <c r="D40">
        <v>1</v>
      </c>
      <c r="E40">
        <v>0</v>
      </c>
      <c r="F40">
        <v>9</v>
      </c>
      <c r="G40">
        <v>0</v>
      </c>
      <c r="H40">
        <v>0</v>
      </c>
      <c r="I40">
        <v>0</v>
      </c>
      <c r="J40">
        <v>9</v>
      </c>
      <c r="K40">
        <v>21</v>
      </c>
      <c r="L40">
        <v>6</v>
      </c>
      <c r="M40">
        <v>0</v>
      </c>
      <c r="N40">
        <v>2</v>
      </c>
      <c r="O40">
        <v>0</v>
      </c>
      <c r="P40">
        <v>20</v>
      </c>
      <c r="Q40">
        <f t="shared" si="1"/>
        <v>68</v>
      </c>
      <c r="R40">
        <v>0</v>
      </c>
      <c r="S40">
        <v>0</v>
      </c>
      <c r="T40">
        <v>121</v>
      </c>
      <c r="U40">
        <v>417</v>
      </c>
    </row>
    <row r="41" spans="2:21" x14ac:dyDescent="0.2">
      <c r="B41" s="9">
        <v>2011</v>
      </c>
      <c r="C41">
        <v>1</v>
      </c>
      <c r="D41">
        <v>1</v>
      </c>
      <c r="E41">
        <v>0</v>
      </c>
      <c r="F41">
        <v>9</v>
      </c>
      <c r="G41">
        <v>0</v>
      </c>
      <c r="H41">
        <v>0</v>
      </c>
      <c r="I41">
        <v>0</v>
      </c>
      <c r="J41">
        <v>9</v>
      </c>
      <c r="K41">
        <v>22</v>
      </c>
      <c r="L41">
        <v>6</v>
      </c>
      <c r="M41">
        <v>0</v>
      </c>
      <c r="N41">
        <v>2</v>
      </c>
      <c r="O41">
        <v>0</v>
      </c>
      <c r="P41">
        <v>21</v>
      </c>
      <c r="Q41">
        <f t="shared" si="1"/>
        <v>71</v>
      </c>
      <c r="R41">
        <v>0</v>
      </c>
      <c r="S41">
        <v>0</v>
      </c>
      <c r="T41">
        <v>125</v>
      </c>
      <c r="U41">
        <v>431</v>
      </c>
    </row>
    <row r="42" spans="2:21" x14ac:dyDescent="0.2">
      <c r="B42" s="9">
        <v>2012</v>
      </c>
      <c r="C42">
        <v>1</v>
      </c>
      <c r="D42">
        <v>1</v>
      </c>
      <c r="E42">
        <v>0</v>
      </c>
      <c r="F42">
        <v>10</v>
      </c>
      <c r="G42">
        <v>0</v>
      </c>
      <c r="H42">
        <v>0</v>
      </c>
      <c r="I42">
        <v>0</v>
      </c>
      <c r="J42">
        <v>11</v>
      </c>
      <c r="K42">
        <v>22</v>
      </c>
      <c r="L42">
        <v>7</v>
      </c>
      <c r="M42">
        <v>0</v>
      </c>
      <c r="N42">
        <v>2</v>
      </c>
      <c r="O42">
        <v>0</v>
      </c>
      <c r="P42">
        <v>22</v>
      </c>
      <c r="Q42">
        <f t="shared" si="1"/>
        <v>76</v>
      </c>
      <c r="R42">
        <v>0</v>
      </c>
      <c r="S42">
        <v>0</v>
      </c>
      <c r="T42">
        <v>132</v>
      </c>
      <c r="U42">
        <v>450</v>
      </c>
    </row>
    <row r="43" spans="2:21" x14ac:dyDescent="0.2">
      <c r="B43" s="9">
        <v>2013</v>
      </c>
      <c r="C43">
        <v>1</v>
      </c>
      <c r="D43">
        <v>1</v>
      </c>
      <c r="E43">
        <v>1</v>
      </c>
      <c r="F43">
        <v>11</v>
      </c>
      <c r="G43">
        <v>0</v>
      </c>
      <c r="H43">
        <v>0</v>
      </c>
      <c r="I43">
        <v>0</v>
      </c>
      <c r="J43">
        <v>11</v>
      </c>
      <c r="K43">
        <v>21</v>
      </c>
      <c r="L43">
        <v>7</v>
      </c>
      <c r="M43">
        <v>0</v>
      </c>
      <c r="N43">
        <v>2</v>
      </c>
      <c r="O43">
        <v>0</v>
      </c>
      <c r="P43">
        <v>23</v>
      </c>
      <c r="Q43">
        <f t="shared" si="1"/>
        <v>78</v>
      </c>
      <c r="R43">
        <v>0</v>
      </c>
      <c r="S43">
        <v>0</v>
      </c>
      <c r="T43">
        <v>134</v>
      </c>
      <c r="U43">
        <v>458</v>
      </c>
    </row>
    <row r="44" spans="2:21" x14ac:dyDescent="0.2">
      <c r="B44" s="9">
        <v>2014</v>
      </c>
      <c r="C44">
        <v>1</v>
      </c>
      <c r="D44">
        <v>0</v>
      </c>
      <c r="E44">
        <v>0</v>
      </c>
      <c r="F44">
        <v>11</v>
      </c>
      <c r="G44">
        <v>0</v>
      </c>
      <c r="H44">
        <v>0</v>
      </c>
      <c r="I44">
        <v>0</v>
      </c>
      <c r="J44">
        <v>12</v>
      </c>
      <c r="K44">
        <v>20</v>
      </c>
      <c r="L44">
        <v>5</v>
      </c>
      <c r="M44">
        <v>0</v>
      </c>
      <c r="N44">
        <v>2</v>
      </c>
      <c r="O44">
        <v>0</v>
      </c>
      <c r="P44">
        <v>24</v>
      </c>
      <c r="Q44">
        <f t="shared" si="1"/>
        <v>75</v>
      </c>
      <c r="R44">
        <v>0</v>
      </c>
      <c r="S44">
        <v>0</v>
      </c>
      <c r="T44">
        <v>125</v>
      </c>
      <c r="U44">
        <v>416</v>
      </c>
    </row>
    <row r="45" spans="2:21" x14ac:dyDescent="0.2">
      <c r="B45" s="9">
        <v>2015</v>
      </c>
      <c r="C45">
        <v>1</v>
      </c>
      <c r="D45">
        <v>0</v>
      </c>
      <c r="E45">
        <v>0</v>
      </c>
      <c r="F45">
        <v>11</v>
      </c>
      <c r="G45">
        <v>0</v>
      </c>
      <c r="H45">
        <v>0</v>
      </c>
      <c r="I45">
        <v>0</v>
      </c>
      <c r="J45">
        <v>12</v>
      </c>
      <c r="K45">
        <v>21</v>
      </c>
      <c r="L45">
        <v>4</v>
      </c>
      <c r="M45">
        <v>0</v>
      </c>
      <c r="N45">
        <v>2</v>
      </c>
      <c r="O45">
        <v>0</v>
      </c>
      <c r="P45">
        <v>25</v>
      </c>
      <c r="Q45">
        <f t="shared" si="1"/>
        <v>76</v>
      </c>
      <c r="R45">
        <v>0</v>
      </c>
      <c r="S45">
        <v>0</v>
      </c>
      <c r="T45">
        <v>127</v>
      </c>
      <c r="U45">
        <v>418</v>
      </c>
    </row>
    <row r="46" spans="2:21" x14ac:dyDescent="0.2">
      <c r="B46" s="9">
        <v>2016</v>
      </c>
      <c r="C46">
        <v>1</v>
      </c>
      <c r="D46">
        <v>0</v>
      </c>
      <c r="E46">
        <v>0</v>
      </c>
      <c r="F46">
        <v>12</v>
      </c>
      <c r="G46">
        <v>0</v>
      </c>
      <c r="H46">
        <v>0</v>
      </c>
      <c r="I46">
        <v>0</v>
      </c>
      <c r="J46">
        <v>12</v>
      </c>
      <c r="K46">
        <v>22</v>
      </c>
      <c r="L46">
        <v>4</v>
      </c>
      <c r="M46">
        <v>0</v>
      </c>
      <c r="N46">
        <v>2</v>
      </c>
      <c r="O46">
        <v>0</v>
      </c>
      <c r="P46">
        <v>25</v>
      </c>
      <c r="Q46">
        <f t="shared" si="1"/>
        <v>78</v>
      </c>
      <c r="R46">
        <v>0</v>
      </c>
      <c r="S46">
        <v>0</v>
      </c>
      <c r="T46">
        <v>129</v>
      </c>
      <c r="U46" s="28">
        <v>418</v>
      </c>
    </row>
    <row r="47" spans="2:21" x14ac:dyDescent="0.2">
      <c r="B47" s="9">
        <v>2017</v>
      </c>
      <c r="C47">
        <v>1</v>
      </c>
      <c r="D47">
        <v>0</v>
      </c>
      <c r="E47">
        <v>0</v>
      </c>
      <c r="F47">
        <v>12</v>
      </c>
      <c r="G47">
        <v>0</v>
      </c>
      <c r="H47">
        <v>0</v>
      </c>
      <c r="I47">
        <v>0</v>
      </c>
      <c r="J47">
        <v>12</v>
      </c>
      <c r="K47">
        <v>23</v>
      </c>
      <c r="L47">
        <v>4</v>
      </c>
      <c r="M47">
        <v>0</v>
      </c>
      <c r="N47">
        <v>2</v>
      </c>
      <c r="O47">
        <v>0</v>
      </c>
      <c r="P47">
        <v>24</v>
      </c>
      <c r="Q47">
        <f t="shared" si="1"/>
        <v>78</v>
      </c>
      <c r="R47">
        <v>0</v>
      </c>
      <c r="S47">
        <v>0</v>
      </c>
      <c r="T47">
        <v>130</v>
      </c>
      <c r="U47">
        <v>425</v>
      </c>
    </row>
    <row r="48" spans="2:21" x14ac:dyDescent="0.2">
      <c r="B48" s="9">
        <v>2018</v>
      </c>
      <c r="C48">
        <v>1</v>
      </c>
      <c r="D48">
        <v>0</v>
      </c>
      <c r="E48">
        <v>0</v>
      </c>
      <c r="F48">
        <v>13</v>
      </c>
      <c r="G48">
        <v>0</v>
      </c>
      <c r="H48">
        <v>0</v>
      </c>
      <c r="I48">
        <v>0</v>
      </c>
      <c r="J48">
        <v>12</v>
      </c>
      <c r="K48">
        <v>24</v>
      </c>
      <c r="L48">
        <v>4</v>
      </c>
      <c r="M48">
        <v>0</v>
      </c>
      <c r="N48">
        <v>2</v>
      </c>
      <c r="O48">
        <v>0</v>
      </c>
      <c r="P48">
        <v>25</v>
      </c>
      <c r="Q48">
        <f t="shared" si="1"/>
        <v>81</v>
      </c>
      <c r="R48">
        <v>0</v>
      </c>
      <c r="S48">
        <v>0</v>
      </c>
      <c r="T48">
        <v>132</v>
      </c>
      <c r="U48">
        <v>435</v>
      </c>
    </row>
    <row r="49" spans="2:21" x14ac:dyDescent="0.2">
      <c r="B49" s="9">
        <v>2019</v>
      </c>
      <c r="C49">
        <v>1</v>
      </c>
      <c r="D49">
        <v>0</v>
      </c>
      <c r="E49">
        <v>0</v>
      </c>
      <c r="F49">
        <v>13</v>
      </c>
      <c r="G49">
        <v>0</v>
      </c>
      <c r="H49">
        <v>0</v>
      </c>
      <c r="I49">
        <v>0</v>
      </c>
      <c r="J49">
        <v>12</v>
      </c>
      <c r="K49">
        <v>25</v>
      </c>
      <c r="L49">
        <v>4</v>
      </c>
      <c r="M49">
        <v>0</v>
      </c>
      <c r="N49">
        <v>2</v>
      </c>
      <c r="O49">
        <v>0</v>
      </c>
      <c r="P49">
        <v>26</v>
      </c>
      <c r="Q49">
        <f>SUM(C49:P49)</f>
        <v>83</v>
      </c>
      <c r="R49">
        <v>0</v>
      </c>
      <c r="S49">
        <v>0</v>
      </c>
      <c r="T49">
        <v>136</v>
      </c>
      <c r="U49">
        <v>449</v>
      </c>
    </row>
    <row r="51" spans="2:21" x14ac:dyDescent="0.2">
      <c r="B51" s="9" t="s">
        <v>214</v>
      </c>
    </row>
    <row r="52" spans="2:21" x14ac:dyDescent="0.2">
      <c r="C52" t="s">
        <v>194</v>
      </c>
      <c r="D52" t="s">
        <v>195</v>
      </c>
      <c r="E52" t="s">
        <v>196</v>
      </c>
      <c r="F52" t="s">
        <v>197</v>
      </c>
      <c r="G52" t="s">
        <v>198</v>
      </c>
      <c r="H52" t="s">
        <v>199</v>
      </c>
      <c r="I52" t="s">
        <v>200</v>
      </c>
      <c r="J52" t="s">
        <v>201</v>
      </c>
      <c r="K52" s="9" t="s">
        <v>202</v>
      </c>
      <c r="L52" s="73" t="s">
        <v>203</v>
      </c>
      <c r="M52" t="s">
        <v>204</v>
      </c>
      <c r="N52" t="s">
        <v>205</v>
      </c>
      <c r="O52" t="s">
        <v>206</v>
      </c>
      <c r="P52" t="s">
        <v>207</v>
      </c>
      <c r="Q52" s="9" t="s">
        <v>208</v>
      </c>
      <c r="R52" s="73" t="s">
        <v>209</v>
      </c>
      <c r="S52" s="73" t="s">
        <v>210</v>
      </c>
      <c r="T52" s="9" t="s">
        <v>211</v>
      </c>
      <c r="U52" s="9" t="s">
        <v>212</v>
      </c>
    </row>
    <row r="53" spans="2:21" x14ac:dyDescent="0.2">
      <c r="B53" s="9">
        <v>2000</v>
      </c>
      <c r="C53">
        <v>0</v>
      </c>
      <c r="D53">
        <v>1</v>
      </c>
      <c r="E53">
        <v>0</v>
      </c>
      <c r="F53">
        <v>12</v>
      </c>
      <c r="G53">
        <v>0</v>
      </c>
      <c r="H53">
        <v>0</v>
      </c>
      <c r="I53">
        <v>0</v>
      </c>
      <c r="J53">
        <v>9</v>
      </c>
      <c r="K53">
        <v>6</v>
      </c>
      <c r="L53">
        <v>1</v>
      </c>
      <c r="M53">
        <v>0</v>
      </c>
      <c r="N53">
        <v>3</v>
      </c>
      <c r="O53">
        <v>0</v>
      </c>
      <c r="P53">
        <v>29</v>
      </c>
      <c r="Q53">
        <f t="shared" ref="Q53:Q72" si="2">SUM(C53:P53)</f>
        <v>61</v>
      </c>
      <c r="R53" s="73">
        <v>0</v>
      </c>
      <c r="S53" s="73">
        <v>2</v>
      </c>
      <c r="T53">
        <v>113</v>
      </c>
      <c r="U53">
        <v>299</v>
      </c>
    </row>
    <row r="54" spans="2:21" x14ac:dyDescent="0.2">
      <c r="B54" s="9">
        <v>2001</v>
      </c>
      <c r="C54">
        <v>0</v>
      </c>
      <c r="D54">
        <v>0</v>
      </c>
      <c r="E54">
        <v>0</v>
      </c>
      <c r="F54">
        <v>12</v>
      </c>
      <c r="G54">
        <v>0</v>
      </c>
      <c r="H54">
        <v>0</v>
      </c>
      <c r="I54">
        <v>0</v>
      </c>
      <c r="J54">
        <v>8</v>
      </c>
      <c r="K54">
        <v>7</v>
      </c>
      <c r="L54">
        <v>1</v>
      </c>
      <c r="M54">
        <v>0</v>
      </c>
      <c r="N54">
        <v>3</v>
      </c>
      <c r="O54">
        <v>0</v>
      </c>
      <c r="P54">
        <v>28</v>
      </c>
      <c r="Q54">
        <f t="shared" si="2"/>
        <v>59</v>
      </c>
      <c r="R54" s="73">
        <v>0</v>
      </c>
      <c r="S54" s="73">
        <v>2</v>
      </c>
      <c r="T54">
        <v>114</v>
      </c>
      <c r="U54">
        <v>307</v>
      </c>
    </row>
    <row r="55" spans="2:21" x14ac:dyDescent="0.2">
      <c r="B55" s="9">
        <v>2002</v>
      </c>
      <c r="C55">
        <v>0</v>
      </c>
      <c r="D55">
        <v>0</v>
      </c>
      <c r="E55">
        <v>0</v>
      </c>
      <c r="F55">
        <v>13</v>
      </c>
      <c r="G55">
        <v>0</v>
      </c>
      <c r="H55">
        <v>0</v>
      </c>
      <c r="I55">
        <v>0</v>
      </c>
      <c r="J55">
        <v>8</v>
      </c>
      <c r="K55">
        <v>8</v>
      </c>
      <c r="L55">
        <v>1</v>
      </c>
      <c r="M55">
        <v>0</v>
      </c>
      <c r="N55">
        <v>3</v>
      </c>
      <c r="O55">
        <v>0</v>
      </c>
      <c r="P55">
        <v>28</v>
      </c>
      <c r="Q55">
        <f t="shared" si="2"/>
        <v>61</v>
      </c>
      <c r="R55" s="73">
        <v>0</v>
      </c>
      <c r="S55" s="73">
        <v>3</v>
      </c>
      <c r="T55">
        <v>123</v>
      </c>
      <c r="U55">
        <v>328</v>
      </c>
    </row>
    <row r="56" spans="2:21" x14ac:dyDescent="0.2">
      <c r="B56" s="9">
        <v>2003</v>
      </c>
      <c r="C56">
        <v>0</v>
      </c>
      <c r="D56">
        <v>0</v>
      </c>
      <c r="E56">
        <v>0</v>
      </c>
      <c r="F56">
        <v>11</v>
      </c>
      <c r="G56">
        <v>0</v>
      </c>
      <c r="H56">
        <v>0</v>
      </c>
      <c r="I56">
        <v>0</v>
      </c>
      <c r="J56">
        <v>8</v>
      </c>
      <c r="K56">
        <v>9</v>
      </c>
      <c r="L56">
        <v>1</v>
      </c>
      <c r="M56">
        <v>0</v>
      </c>
      <c r="N56">
        <v>2</v>
      </c>
      <c r="O56">
        <v>0</v>
      </c>
      <c r="P56">
        <v>23</v>
      </c>
      <c r="Q56">
        <f t="shared" si="2"/>
        <v>54</v>
      </c>
      <c r="R56" s="73">
        <v>0</v>
      </c>
      <c r="S56" s="73">
        <v>3</v>
      </c>
      <c r="T56">
        <v>124</v>
      </c>
      <c r="U56">
        <v>351</v>
      </c>
    </row>
    <row r="57" spans="2:21" x14ac:dyDescent="0.2">
      <c r="B57" s="9">
        <v>2004</v>
      </c>
      <c r="C57">
        <v>0</v>
      </c>
      <c r="D57">
        <v>0</v>
      </c>
      <c r="E57">
        <v>0</v>
      </c>
      <c r="F57">
        <v>11</v>
      </c>
      <c r="G57">
        <v>0</v>
      </c>
      <c r="H57">
        <v>0</v>
      </c>
      <c r="I57">
        <v>0</v>
      </c>
      <c r="J57">
        <v>8</v>
      </c>
      <c r="K57">
        <v>14</v>
      </c>
      <c r="L57">
        <v>2</v>
      </c>
      <c r="M57">
        <v>0</v>
      </c>
      <c r="N57">
        <v>2</v>
      </c>
      <c r="O57">
        <v>0</v>
      </c>
      <c r="P57">
        <v>24</v>
      </c>
      <c r="Q57">
        <f t="shared" si="2"/>
        <v>61</v>
      </c>
      <c r="R57" s="73">
        <v>0</v>
      </c>
      <c r="S57" s="73">
        <v>3</v>
      </c>
      <c r="T57">
        <v>139</v>
      </c>
      <c r="U57">
        <v>384</v>
      </c>
    </row>
    <row r="58" spans="2:21" x14ac:dyDescent="0.2">
      <c r="B58" s="9">
        <v>2005</v>
      </c>
      <c r="C58">
        <v>0</v>
      </c>
      <c r="D58">
        <v>0</v>
      </c>
      <c r="E58">
        <v>0</v>
      </c>
      <c r="F58">
        <v>11</v>
      </c>
      <c r="G58">
        <v>0</v>
      </c>
      <c r="H58">
        <v>0</v>
      </c>
      <c r="I58">
        <v>0</v>
      </c>
      <c r="J58">
        <v>8</v>
      </c>
      <c r="K58">
        <v>16</v>
      </c>
      <c r="L58">
        <v>2</v>
      </c>
      <c r="M58">
        <v>0</v>
      </c>
      <c r="N58">
        <v>2</v>
      </c>
      <c r="O58">
        <v>0</v>
      </c>
      <c r="P58">
        <v>24</v>
      </c>
      <c r="Q58">
        <f t="shared" si="2"/>
        <v>63</v>
      </c>
      <c r="R58" s="73">
        <v>0</v>
      </c>
      <c r="S58" s="73">
        <v>3</v>
      </c>
      <c r="T58">
        <v>135</v>
      </c>
      <c r="U58">
        <v>392</v>
      </c>
    </row>
    <row r="59" spans="2:21" x14ac:dyDescent="0.2">
      <c r="B59" s="9">
        <v>2006</v>
      </c>
      <c r="C59">
        <v>0</v>
      </c>
      <c r="D59">
        <v>0</v>
      </c>
      <c r="E59">
        <v>0</v>
      </c>
      <c r="F59">
        <v>11</v>
      </c>
      <c r="G59">
        <v>0</v>
      </c>
      <c r="H59">
        <v>0</v>
      </c>
      <c r="I59">
        <v>0</v>
      </c>
      <c r="J59">
        <v>8</v>
      </c>
      <c r="K59">
        <v>14</v>
      </c>
      <c r="L59">
        <v>2</v>
      </c>
      <c r="M59">
        <v>0</v>
      </c>
      <c r="N59">
        <v>2</v>
      </c>
      <c r="O59">
        <v>0</v>
      </c>
      <c r="P59">
        <v>24</v>
      </c>
      <c r="Q59">
        <f t="shared" si="2"/>
        <v>61</v>
      </c>
      <c r="R59" s="73">
        <v>0</v>
      </c>
      <c r="S59" s="73">
        <v>2</v>
      </c>
      <c r="T59">
        <v>131</v>
      </c>
      <c r="U59">
        <v>400</v>
      </c>
    </row>
    <row r="60" spans="2:21" x14ac:dyDescent="0.2">
      <c r="B60" s="9">
        <v>2007</v>
      </c>
      <c r="C60">
        <v>1</v>
      </c>
      <c r="D60">
        <v>0</v>
      </c>
      <c r="E60">
        <v>0</v>
      </c>
      <c r="F60">
        <v>11</v>
      </c>
      <c r="G60">
        <v>0</v>
      </c>
      <c r="H60">
        <v>0</v>
      </c>
      <c r="I60">
        <v>1</v>
      </c>
      <c r="J60">
        <v>7</v>
      </c>
      <c r="K60">
        <v>15</v>
      </c>
      <c r="L60">
        <v>0</v>
      </c>
      <c r="M60">
        <v>0</v>
      </c>
      <c r="N60">
        <v>2</v>
      </c>
      <c r="O60">
        <v>0</v>
      </c>
      <c r="P60">
        <v>22</v>
      </c>
      <c r="Q60">
        <f t="shared" si="2"/>
        <v>59</v>
      </c>
      <c r="R60" s="73">
        <v>0</v>
      </c>
      <c r="S60" s="73">
        <v>2</v>
      </c>
      <c r="T60">
        <v>134</v>
      </c>
      <c r="U60">
        <v>421</v>
      </c>
    </row>
    <row r="61" spans="2:21" x14ac:dyDescent="0.2">
      <c r="B61" s="9">
        <v>2008</v>
      </c>
      <c r="C61">
        <v>1</v>
      </c>
      <c r="D61">
        <v>0</v>
      </c>
      <c r="E61">
        <v>0</v>
      </c>
      <c r="F61">
        <v>11</v>
      </c>
      <c r="G61">
        <v>0</v>
      </c>
      <c r="H61">
        <v>0</v>
      </c>
      <c r="I61">
        <v>1</v>
      </c>
      <c r="J61">
        <v>7</v>
      </c>
      <c r="K61">
        <v>16</v>
      </c>
      <c r="L61">
        <v>0</v>
      </c>
      <c r="M61">
        <v>0</v>
      </c>
      <c r="N61">
        <v>2</v>
      </c>
      <c r="O61">
        <v>0</v>
      </c>
      <c r="P61">
        <v>22</v>
      </c>
      <c r="Q61">
        <f t="shared" si="2"/>
        <v>60</v>
      </c>
      <c r="R61" s="73">
        <v>0</v>
      </c>
      <c r="S61" s="73">
        <v>3</v>
      </c>
      <c r="T61">
        <v>138</v>
      </c>
      <c r="U61">
        <v>439</v>
      </c>
    </row>
    <row r="62" spans="2:21" x14ac:dyDescent="0.2">
      <c r="B62" s="9">
        <v>2009</v>
      </c>
      <c r="C62">
        <v>1</v>
      </c>
      <c r="D62">
        <v>1</v>
      </c>
      <c r="E62">
        <v>0</v>
      </c>
      <c r="F62">
        <v>10</v>
      </c>
      <c r="G62">
        <v>0</v>
      </c>
      <c r="H62">
        <v>0</v>
      </c>
      <c r="I62">
        <v>1</v>
      </c>
      <c r="J62">
        <v>7</v>
      </c>
      <c r="K62">
        <v>18</v>
      </c>
      <c r="L62">
        <v>0</v>
      </c>
      <c r="M62">
        <v>0</v>
      </c>
      <c r="N62">
        <v>2</v>
      </c>
      <c r="O62">
        <v>0</v>
      </c>
      <c r="P62">
        <v>22</v>
      </c>
      <c r="Q62">
        <f t="shared" si="2"/>
        <v>62</v>
      </c>
      <c r="R62" s="73">
        <v>0</v>
      </c>
      <c r="S62" s="73">
        <v>3</v>
      </c>
      <c r="T62">
        <v>141</v>
      </c>
      <c r="U62">
        <v>451</v>
      </c>
    </row>
    <row r="63" spans="2:21" x14ac:dyDescent="0.2">
      <c r="B63" s="9">
        <v>2010</v>
      </c>
      <c r="C63">
        <v>1</v>
      </c>
      <c r="D63">
        <v>1</v>
      </c>
      <c r="E63">
        <v>0</v>
      </c>
      <c r="F63">
        <v>10</v>
      </c>
      <c r="G63">
        <v>0</v>
      </c>
      <c r="H63">
        <v>0</v>
      </c>
      <c r="I63">
        <v>1</v>
      </c>
      <c r="J63">
        <v>7</v>
      </c>
      <c r="K63">
        <v>18</v>
      </c>
      <c r="L63">
        <v>0</v>
      </c>
      <c r="M63">
        <v>0</v>
      </c>
      <c r="N63">
        <v>2</v>
      </c>
      <c r="O63">
        <v>0</v>
      </c>
      <c r="P63">
        <v>22</v>
      </c>
      <c r="Q63">
        <f t="shared" si="2"/>
        <v>62</v>
      </c>
      <c r="R63">
        <v>0</v>
      </c>
      <c r="S63">
        <v>3</v>
      </c>
      <c r="T63">
        <v>143</v>
      </c>
      <c r="U63">
        <v>465</v>
      </c>
    </row>
    <row r="64" spans="2:21" x14ac:dyDescent="0.2">
      <c r="B64" s="9">
        <v>2011</v>
      </c>
      <c r="C64">
        <v>0</v>
      </c>
      <c r="D64">
        <v>1</v>
      </c>
      <c r="E64">
        <v>0</v>
      </c>
      <c r="F64">
        <v>10</v>
      </c>
      <c r="G64">
        <v>0</v>
      </c>
      <c r="H64">
        <v>0</v>
      </c>
      <c r="I64">
        <v>1</v>
      </c>
      <c r="J64">
        <v>7</v>
      </c>
      <c r="K64">
        <v>19</v>
      </c>
      <c r="L64">
        <v>0</v>
      </c>
      <c r="M64">
        <v>1</v>
      </c>
      <c r="N64">
        <v>2</v>
      </c>
      <c r="O64">
        <v>0</v>
      </c>
      <c r="P64">
        <v>21</v>
      </c>
      <c r="Q64">
        <f t="shared" si="2"/>
        <v>62</v>
      </c>
      <c r="R64">
        <v>0</v>
      </c>
      <c r="S64">
        <v>3</v>
      </c>
      <c r="T64">
        <v>145</v>
      </c>
      <c r="U64">
        <v>473</v>
      </c>
    </row>
    <row r="65" spans="2:21" x14ac:dyDescent="0.2">
      <c r="B65" s="9">
        <v>2012</v>
      </c>
      <c r="C65">
        <v>0</v>
      </c>
      <c r="D65">
        <v>0</v>
      </c>
      <c r="E65">
        <v>0</v>
      </c>
      <c r="F65">
        <v>10</v>
      </c>
      <c r="G65">
        <v>0</v>
      </c>
      <c r="H65">
        <v>0</v>
      </c>
      <c r="I65">
        <v>1</v>
      </c>
      <c r="J65">
        <v>6</v>
      </c>
      <c r="K65">
        <v>21</v>
      </c>
      <c r="L65">
        <v>1</v>
      </c>
      <c r="M65">
        <v>1</v>
      </c>
      <c r="N65">
        <v>2</v>
      </c>
      <c r="O65">
        <v>0</v>
      </c>
      <c r="P65">
        <v>20</v>
      </c>
      <c r="Q65">
        <f t="shared" si="2"/>
        <v>62</v>
      </c>
      <c r="R65">
        <v>0</v>
      </c>
      <c r="S65">
        <v>3</v>
      </c>
      <c r="T65">
        <v>143</v>
      </c>
      <c r="U65">
        <v>481</v>
      </c>
    </row>
    <row r="66" spans="2:21" x14ac:dyDescent="0.2">
      <c r="B66" s="9">
        <v>2013</v>
      </c>
      <c r="C66">
        <v>0</v>
      </c>
      <c r="D66">
        <v>0</v>
      </c>
      <c r="E66">
        <v>0</v>
      </c>
      <c r="F66">
        <v>9</v>
      </c>
      <c r="G66">
        <v>0</v>
      </c>
      <c r="H66">
        <v>0</v>
      </c>
      <c r="I66">
        <v>1</v>
      </c>
      <c r="J66">
        <v>6</v>
      </c>
      <c r="K66">
        <v>21</v>
      </c>
      <c r="L66">
        <v>0</v>
      </c>
      <c r="M66">
        <v>1</v>
      </c>
      <c r="N66">
        <v>2</v>
      </c>
      <c r="O66">
        <v>0</v>
      </c>
      <c r="P66">
        <v>19</v>
      </c>
      <c r="Q66">
        <f t="shared" si="2"/>
        <v>59</v>
      </c>
      <c r="R66">
        <v>0</v>
      </c>
      <c r="S66">
        <v>3</v>
      </c>
      <c r="T66">
        <v>140</v>
      </c>
      <c r="U66">
        <v>475</v>
      </c>
    </row>
    <row r="67" spans="2:21" x14ac:dyDescent="0.2">
      <c r="B67" s="9">
        <v>2014</v>
      </c>
      <c r="C67">
        <v>0</v>
      </c>
      <c r="D67">
        <v>0</v>
      </c>
      <c r="E67">
        <v>0</v>
      </c>
      <c r="F67">
        <v>9</v>
      </c>
      <c r="G67">
        <v>0</v>
      </c>
      <c r="H67">
        <v>0</v>
      </c>
      <c r="I67">
        <v>0</v>
      </c>
      <c r="J67">
        <v>6</v>
      </c>
      <c r="K67">
        <v>21</v>
      </c>
      <c r="L67">
        <v>0</v>
      </c>
      <c r="M67">
        <v>0</v>
      </c>
      <c r="N67">
        <v>1</v>
      </c>
      <c r="O67">
        <v>0</v>
      </c>
      <c r="P67">
        <v>19</v>
      </c>
      <c r="Q67">
        <f t="shared" si="2"/>
        <v>56</v>
      </c>
      <c r="R67">
        <v>0</v>
      </c>
      <c r="S67">
        <v>1</v>
      </c>
      <c r="T67">
        <v>102</v>
      </c>
      <c r="U67">
        <v>348</v>
      </c>
    </row>
    <row r="68" spans="2:21" x14ac:dyDescent="0.2">
      <c r="B68" s="9">
        <v>2015</v>
      </c>
      <c r="C68">
        <v>0</v>
      </c>
      <c r="D68">
        <v>0</v>
      </c>
      <c r="E68">
        <v>0</v>
      </c>
      <c r="F68">
        <v>9</v>
      </c>
      <c r="G68">
        <v>0</v>
      </c>
      <c r="H68">
        <v>0</v>
      </c>
      <c r="I68">
        <v>0</v>
      </c>
      <c r="J68">
        <v>6</v>
      </c>
      <c r="K68">
        <v>22</v>
      </c>
      <c r="L68">
        <v>0</v>
      </c>
      <c r="M68">
        <v>0</v>
      </c>
      <c r="N68">
        <v>1</v>
      </c>
      <c r="O68">
        <v>0</v>
      </c>
      <c r="P68">
        <v>20</v>
      </c>
      <c r="Q68">
        <f t="shared" si="2"/>
        <v>58</v>
      </c>
      <c r="R68">
        <v>0</v>
      </c>
      <c r="S68">
        <v>1</v>
      </c>
      <c r="T68">
        <v>104</v>
      </c>
      <c r="U68">
        <v>352</v>
      </c>
    </row>
    <row r="69" spans="2:21" x14ac:dyDescent="0.2">
      <c r="B69" s="9">
        <v>2016</v>
      </c>
      <c r="C69">
        <v>0</v>
      </c>
      <c r="D69">
        <v>1</v>
      </c>
      <c r="E69">
        <v>0</v>
      </c>
      <c r="F69">
        <v>8</v>
      </c>
      <c r="G69">
        <v>0</v>
      </c>
      <c r="H69">
        <v>0</v>
      </c>
      <c r="I69">
        <v>0</v>
      </c>
      <c r="J69">
        <v>6</v>
      </c>
      <c r="K69">
        <v>22</v>
      </c>
      <c r="L69">
        <v>0</v>
      </c>
      <c r="M69">
        <v>0</v>
      </c>
      <c r="N69">
        <v>1</v>
      </c>
      <c r="O69">
        <v>0</v>
      </c>
      <c r="P69">
        <v>20</v>
      </c>
      <c r="Q69">
        <f t="shared" si="2"/>
        <v>58</v>
      </c>
      <c r="R69">
        <v>0</v>
      </c>
      <c r="S69">
        <v>0</v>
      </c>
      <c r="T69">
        <v>102</v>
      </c>
      <c r="U69">
        <v>348</v>
      </c>
    </row>
    <row r="70" spans="2:21" x14ac:dyDescent="0.2">
      <c r="B70" s="9">
        <v>2017</v>
      </c>
      <c r="C70">
        <v>0</v>
      </c>
      <c r="D70">
        <v>1</v>
      </c>
      <c r="E70">
        <v>0</v>
      </c>
      <c r="F70">
        <v>8</v>
      </c>
      <c r="G70">
        <v>0</v>
      </c>
      <c r="H70">
        <v>0</v>
      </c>
      <c r="I70">
        <v>0</v>
      </c>
      <c r="J70">
        <v>6</v>
      </c>
      <c r="K70">
        <v>24</v>
      </c>
      <c r="L70">
        <v>0</v>
      </c>
      <c r="M70">
        <v>0</v>
      </c>
      <c r="N70">
        <v>1</v>
      </c>
      <c r="O70">
        <v>0</v>
      </c>
      <c r="P70">
        <v>20</v>
      </c>
      <c r="Q70">
        <f t="shared" si="2"/>
        <v>60</v>
      </c>
      <c r="R70">
        <v>0</v>
      </c>
      <c r="S70">
        <v>0</v>
      </c>
      <c r="T70">
        <v>105</v>
      </c>
      <c r="U70">
        <v>353</v>
      </c>
    </row>
    <row r="71" spans="2:21" x14ac:dyDescent="0.2">
      <c r="B71" s="9">
        <v>2018</v>
      </c>
      <c r="C71">
        <v>0</v>
      </c>
      <c r="D71">
        <v>1</v>
      </c>
      <c r="E71">
        <v>0</v>
      </c>
      <c r="F71">
        <v>4</v>
      </c>
      <c r="G71">
        <v>0</v>
      </c>
      <c r="H71">
        <v>0</v>
      </c>
      <c r="I71">
        <v>0</v>
      </c>
      <c r="J71">
        <v>6</v>
      </c>
      <c r="K71">
        <v>23</v>
      </c>
      <c r="L71">
        <v>0</v>
      </c>
      <c r="M71">
        <v>0</v>
      </c>
      <c r="N71">
        <v>1</v>
      </c>
      <c r="O71">
        <v>0</v>
      </c>
      <c r="P71">
        <v>17</v>
      </c>
      <c r="Q71">
        <f t="shared" si="2"/>
        <v>52</v>
      </c>
      <c r="R71">
        <v>0</v>
      </c>
      <c r="S71">
        <v>0</v>
      </c>
      <c r="T71">
        <v>96</v>
      </c>
      <c r="U71">
        <v>341</v>
      </c>
    </row>
    <row r="72" spans="2:21" x14ac:dyDescent="0.2">
      <c r="B72" s="9">
        <v>2019</v>
      </c>
      <c r="C72">
        <v>0</v>
      </c>
      <c r="D72">
        <v>1</v>
      </c>
      <c r="E72">
        <v>0</v>
      </c>
      <c r="F72">
        <v>4</v>
      </c>
      <c r="G72">
        <v>0</v>
      </c>
      <c r="H72">
        <v>0</v>
      </c>
      <c r="I72">
        <v>0</v>
      </c>
      <c r="J72">
        <v>6</v>
      </c>
      <c r="K72">
        <v>23</v>
      </c>
      <c r="L72">
        <v>0</v>
      </c>
      <c r="M72">
        <v>0</v>
      </c>
      <c r="N72">
        <v>1</v>
      </c>
      <c r="O72">
        <v>0</v>
      </c>
      <c r="P72">
        <v>17</v>
      </c>
      <c r="Q72">
        <f t="shared" si="2"/>
        <v>52</v>
      </c>
      <c r="R72">
        <v>0</v>
      </c>
      <c r="S72">
        <v>0</v>
      </c>
      <c r="T72">
        <v>96</v>
      </c>
      <c r="U72">
        <v>341</v>
      </c>
    </row>
    <row r="74" spans="2:21" x14ac:dyDescent="0.2">
      <c r="B74" s="9" t="s">
        <v>215</v>
      </c>
    </row>
    <row r="75" spans="2:21" x14ac:dyDescent="0.2">
      <c r="C75" t="s">
        <v>194</v>
      </c>
      <c r="D75" t="s">
        <v>195</v>
      </c>
      <c r="E75" t="s">
        <v>196</v>
      </c>
      <c r="F75" t="s">
        <v>197</v>
      </c>
      <c r="G75" t="s">
        <v>198</v>
      </c>
      <c r="H75" t="s">
        <v>199</v>
      </c>
      <c r="I75" t="s">
        <v>200</v>
      </c>
      <c r="J75" t="s">
        <v>201</v>
      </c>
      <c r="K75" s="9" t="s">
        <v>202</v>
      </c>
      <c r="L75" s="73" t="s">
        <v>203</v>
      </c>
      <c r="M75" t="s">
        <v>204</v>
      </c>
      <c r="N75" t="s">
        <v>205</v>
      </c>
      <c r="O75" t="s">
        <v>206</v>
      </c>
      <c r="P75" t="s">
        <v>207</v>
      </c>
      <c r="Q75" s="9" t="s">
        <v>208</v>
      </c>
      <c r="R75" s="73" t="s">
        <v>209</v>
      </c>
      <c r="S75" s="73" t="s">
        <v>210</v>
      </c>
      <c r="T75" s="9" t="s">
        <v>211</v>
      </c>
      <c r="U75" s="9" t="s">
        <v>212</v>
      </c>
    </row>
    <row r="76" spans="2:21" x14ac:dyDescent="0.2">
      <c r="B76" s="9">
        <v>2000</v>
      </c>
      <c r="C76">
        <v>0</v>
      </c>
      <c r="D76">
        <v>1</v>
      </c>
      <c r="E76">
        <v>0</v>
      </c>
      <c r="F76">
        <v>2</v>
      </c>
      <c r="G76">
        <v>0</v>
      </c>
      <c r="H76">
        <v>0</v>
      </c>
      <c r="I76">
        <v>1</v>
      </c>
      <c r="J76">
        <v>4</v>
      </c>
      <c r="K76">
        <v>9</v>
      </c>
      <c r="L76">
        <v>0</v>
      </c>
      <c r="M76">
        <v>0</v>
      </c>
      <c r="N76">
        <v>1</v>
      </c>
      <c r="O76">
        <v>0</v>
      </c>
      <c r="P76">
        <v>8</v>
      </c>
      <c r="Q76">
        <f t="shared" ref="Q76:Q95" si="3">SUM(C76:P76)</f>
        <v>26</v>
      </c>
      <c r="R76" s="73">
        <v>0</v>
      </c>
      <c r="S76" s="73">
        <v>0</v>
      </c>
      <c r="T76">
        <v>60</v>
      </c>
      <c r="U76">
        <v>312</v>
      </c>
    </row>
    <row r="77" spans="2:21" x14ac:dyDescent="0.2">
      <c r="B77" s="9">
        <v>2001</v>
      </c>
      <c r="C77">
        <v>0</v>
      </c>
      <c r="D77">
        <v>1</v>
      </c>
      <c r="E77">
        <v>0</v>
      </c>
      <c r="F77">
        <v>3</v>
      </c>
      <c r="G77">
        <v>0</v>
      </c>
      <c r="H77">
        <v>0</v>
      </c>
      <c r="I77">
        <v>1</v>
      </c>
      <c r="J77">
        <v>4</v>
      </c>
      <c r="K77">
        <v>10</v>
      </c>
      <c r="L77">
        <v>0</v>
      </c>
      <c r="M77">
        <v>0</v>
      </c>
      <c r="N77">
        <v>1</v>
      </c>
      <c r="O77">
        <v>0</v>
      </c>
      <c r="P77">
        <v>8</v>
      </c>
      <c r="Q77">
        <f t="shared" si="3"/>
        <v>28</v>
      </c>
      <c r="R77" s="73">
        <v>0</v>
      </c>
      <c r="S77" s="73">
        <v>0</v>
      </c>
      <c r="T77">
        <v>70</v>
      </c>
      <c r="U77">
        <v>335</v>
      </c>
    </row>
    <row r="78" spans="2:21" x14ac:dyDescent="0.2">
      <c r="B78" s="9">
        <v>2002</v>
      </c>
      <c r="C78">
        <v>0</v>
      </c>
      <c r="D78">
        <v>1</v>
      </c>
      <c r="E78">
        <v>0</v>
      </c>
      <c r="F78">
        <v>2</v>
      </c>
      <c r="G78">
        <v>0</v>
      </c>
      <c r="H78">
        <v>0</v>
      </c>
      <c r="I78">
        <v>2</v>
      </c>
      <c r="J78">
        <v>5</v>
      </c>
      <c r="K78">
        <v>11</v>
      </c>
      <c r="L78">
        <v>0</v>
      </c>
      <c r="M78">
        <v>0</v>
      </c>
      <c r="N78">
        <v>1</v>
      </c>
      <c r="O78">
        <v>0</v>
      </c>
      <c r="P78">
        <v>8</v>
      </c>
      <c r="Q78">
        <f t="shared" si="3"/>
        <v>30</v>
      </c>
      <c r="R78" s="73">
        <v>0</v>
      </c>
      <c r="S78" s="73">
        <v>0</v>
      </c>
      <c r="T78">
        <v>80</v>
      </c>
      <c r="U78">
        <v>354</v>
      </c>
    </row>
    <row r="79" spans="2:21" x14ac:dyDescent="0.2">
      <c r="B79" s="9">
        <v>2003</v>
      </c>
      <c r="C79">
        <v>0</v>
      </c>
      <c r="D79">
        <v>1</v>
      </c>
      <c r="E79">
        <v>0</v>
      </c>
      <c r="F79">
        <v>2</v>
      </c>
      <c r="G79">
        <v>0</v>
      </c>
      <c r="H79">
        <v>0</v>
      </c>
      <c r="I79">
        <v>2</v>
      </c>
      <c r="J79">
        <v>4</v>
      </c>
      <c r="K79">
        <v>14</v>
      </c>
      <c r="L79">
        <v>0</v>
      </c>
      <c r="M79">
        <v>0</v>
      </c>
      <c r="N79">
        <v>1</v>
      </c>
      <c r="O79">
        <v>0</v>
      </c>
      <c r="P79">
        <v>9</v>
      </c>
      <c r="Q79">
        <f t="shared" si="3"/>
        <v>33</v>
      </c>
      <c r="R79" s="73">
        <v>0</v>
      </c>
      <c r="S79" s="73">
        <v>0</v>
      </c>
      <c r="T79">
        <v>86</v>
      </c>
      <c r="U79">
        <v>379</v>
      </c>
    </row>
    <row r="80" spans="2:21" x14ac:dyDescent="0.2">
      <c r="B80" s="9">
        <v>2004</v>
      </c>
      <c r="C80">
        <v>0</v>
      </c>
      <c r="D80">
        <v>1</v>
      </c>
      <c r="E80">
        <v>0</v>
      </c>
      <c r="F80">
        <v>2</v>
      </c>
      <c r="G80">
        <v>0</v>
      </c>
      <c r="H80">
        <v>0</v>
      </c>
      <c r="I80">
        <v>2</v>
      </c>
      <c r="J80">
        <v>5</v>
      </c>
      <c r="K80">
        <v>14</v>
      </c>
      <c r="L80">
        <v>0</v>
      </c>
      <c r="M80">
        <v>0</v>
      </c>
      <c r="N80">
        <v>1</v>
      </c>
      <c r="O80">
        <v>0</v>
      </c>
      <c r="P80">
        <v>10</v>
      </c>
      <c r="Q80">
        <f t="shared" si="3"/>
        <v>35</v>
      </c>
      <c r="R80" s="73">
        <v>1</v>
      </c>
      <c r="S80" s="73">
        <v>0</v>
      </c>
      <c r="T80">
        <v>93</v>
      </c>
      <c r="U80">
        <v>393</v>
      </c>
    </row>
    <row r="81" spans="2:21" x14ac:dyDescent="0.2">
      <c r="B81" s="9">
        <v>2005</v>
      </c>
      <c r="C81">
        <v>0</v>
      </c>
      <c r="D81">
        <v>1</v>
      </c>
      <c r="E81">
        <v>0</v>
      </c>
      <c r="F81">
        <v>2</v>
      </c>
      <c r="G81">
        <v>0</v>
      </c>
      <c r="H81">
        <v>0</v>
      </c>
      <c r="I81">
        <v>2</v>
      </c>
      <c r="J81">
        <v>4</v>
      </c>
      <c r="K81">
        <v>15</v>
      </c>
      <c r="L81">
        <v>0</v>
      </c>
      <c r="M81">
        <v>0</v>
      </c>
      <c r="N81">
        <v>1</v>
      </c>
      <c r="O81">
        <v>0</v>
      </c>
      <c r="P81">
        <v>10</v>
      </c>
      <c r="Q81">
        <f t="shared" si="3"/>
        <v>35</v>
      </c>
      <c r="R81" s="73">
        <v>0</v>
      </c>
      <c r="S81" s="73">
        <v>0</v>
      </c>
      <c r="T81">
        <v>94</v>
      </c>
      <c r="U81">
        <v>399</v>
      </c>
    </row>
    <row r="82" spans="2:21" x14ac:dyDescent="0.2">
      <c r="B82" s="9">
        <v>2006</v>
      </c>
      <c r="C82">
        <v>0</v>
      </c>
      <c r="D82">
        <v>1</v>
      </c>
      <c r="E82">
        <v>0</v>
      </c>
      <c r="F82">
        <v>2</v>
      </c>
      <c r="G82">
        <v>0</v>
      </c>
      <c r="H82">
        <v>0</v>
      </c>
      <c r="I82">
        <v>2</v>
      </c>
      <c r="J82">
        <v>4</v>
      </c>
      <c r="K82">
        <v>15</v>
      </c>
      <c r="L82">
        <v>0</v>
      </c>
      <c r="M82">
        <v>0</v>
      </c>
      <c r="N82">
        <v>1</v>
      </c>
      <c r="O82">
        <v>0</v>
      </c>
      <c r="P82">
        <v>9</v>
      </c>
      <c r="Q82">
        <f t="shared" si="3"/>
        <v>34</v>
      </c>
      <c r="R82" s="73">
        <v>1</v>
      </c>
      <c r="S82" s="73">
        <v>0</v>
      </c>
      <c r="T82">
        <v>98</v>
      </c>
      <c r="U82">
        <v>415</v>
      </c>
    </row>
    <row r="83" spans="2:21" x14ac:dyDescent="0.2">
      <c r="B83" s="9">
        <v>2007</v>
      </c>
      <c r="C83">
        <v>0</v>
      </c>
      <c r="D83">
        <v>1</v>
      </c>
      <c r="E83">
        <v>0</v>
      </c>
      <c r="F83">
        <v>3</v>
      </c>
      <c r="G83">
        <v>0</v>
      </c>
      <c r="H83">
        <v>0</v>
      </c>
      <c r="I83">
        <v>3</v>
      </c>
      <c r="J83">
        <v>4</v>
      </c>
      <c r="K83">
        <v>15</v>
      </c>
      <c r="L83">
        <v>0</v>
      </c>
      <c r="M83">
        <v>0</v>
      </c>
      <c r="N83">
        <v>1</v>
      </c>
      <c r="O83">
        <v>0</v>
      </c>
      <c r="P83">
        <v>9</v>
      </c>
      <c r="Q83">
        <f t="shared" si="3"/>
        <v>36</v>
      </c>
      <c r="R83" s="73">
        <v>1</v>
      </c>
      <c r="S83" s="73">
        <v>0</v>
      </c>
      <c r="T83">
        <v>100</v>
      </c>
      <c r="U83">
        <v>423</v>
      </c>
    </row>
    <row r="84" spans="2:21" x14ac:dyDescent="0.2">
      <c r="B84" s="9">
        <v>2008</v>
      </c>
      <c r="C84">
        <v>0</v>
      </c>
      <c r="D84">
        <v>1</v>
      </c>
      <c r="E84">
        <v>0</v>
      </c>
      <c r="F84">
        <v>3</v>
      </c>
      <c r="G84">
        <v>0</v>
      </c>
      <c r="H84">
        <v>1</v>
      </c>
      <c r="I84">
        <v>4</v>
      </c>
      <c r="J84">
        <v>4</v>
      </c>
      <c r="K84">
        <v>15</v>
      </c>
      <c r="L84">
        <v>0</v>
      </c>
      <c r="M84">
        <v>0</v>
      </c>
      <c r="N84">
        <v>1</v>
      </c>
      <c r="O84">
        <v>0</v>
      </c>
      <c r="P84">
        <v>9</v>
      </c>
      <c r="Q84">
        <f t="shared" si="3"/>
        <v>38</v>
      </c>
      <c r="R84" s="73">
        <v>1</v>
      </c>
      <c r="S84" s="73">
        <v>0</v>
      </c>
      <c r="T84">
        <v>101</v>
      </c>
      <c r="U84">
        <v>429</v>
      </c>
    </row>
    <row r="85" spans="2:21" x14ac:dyDescent="0.2">
      <c r="B85" s="9">
        <v>2009</v>
      </c>
      <c r="C85">
        <v>0</v>
      </c>
      <c r="D85">
        <v>1</v>
      </c>
      <c r="E85">
        <v>0</v>
      </c>
      <c r="F85">
        <v>3</v>
      </c>
      <c r="G85">
        <v>0</v>
      </c>
      <c r="H85">
        <v>1</v>
      </c>
      <c r="I85">
        <v>4</v>
      </c>
      <c r="J85">
        <v>5</v>
      </c>
      <c r="K85">
        <v>15</v>
      </c>
      <c r="L85">
        <v>1</v>
      </c>
      <c r="M85">
        <v>0</v>
      </c>
      <c r="N85">
        <v>1</v>
      </c>
      <c r="O85">
        <v>0</v>
      </c>
      <c r="P85">
        <v>9</v>
      </c>
      <c r="Q85">
        <f t="shared" si="3"/>
        <v>40</v>
      </c>
      <c r="R85" s="73">
        <v>1</v>
      </c>
      <c r="S85" s="73">
        <v>0</v>
      </c>
      <c r="T85">
        <v>102</v>
      </c>
      <c r="U85">
        <v>443</v>
      </c>
    </row>
    <row r="86" spans="2:21" x14ac:dyDescent="0.2">
      <c r="B86" s="9">
        <v>2010</v>
      </c>
      <c r="C86">
        <v>0</v>
      </c>
      <c r="D86">
        <v>1</v>
      </c>
      <c r="E86">
        <v>0</v>
      </c>
      <c r="F86">
        <v>3</v>
      </c>
      <c r="G86">
        <v>0</v>
      </c>
      <c r="H86">
        <v>1</v>
      </c>
      <c r="I86">
        <v>4</v>
      </c>
      <c r="J86">
        <v>5</v>
      </c>
      <c r="K86">
        <v>15</v>
      </c>
      <c r="L86">
        <v>0</v>
      </c>
      <c r="M86">
        <v>0</v>
      </c>
      <c r="N86">
        <v>1</v>
      </c>
      <c r="O86">
        <v>0</v>
      </c>
      <c r="P86">
        <v>10</v>
      </c>
      <c r="Q86">
        <f t="shared" si="3"/>
        <v>40</v>
      </c>
      <c r="R86">
        <v>1</v>
      </c>
      <c r="S86">
        <v>0</v>
      </c>
      <c r="T86">
        <v>103</v>
      </c>
      <c r="U86">
        <v>454</v>
      </c>
    </row>
    <row r="87" spans="2:21" x14ac:dyDescent="0.2">
      <c r="B87" s="9">
        <v>2011</v>
      </c>
      <c r="C87">
        <v>0</v>
      </c>
      <c r="D87">
        <v>1</v>
      </c>
      <c r="E87">
        <v>0</v>
      </c>
      <c r="F87">
        <v>3</v>
      </c>
      <c r="G87">
        <v>1</v>
      </c>
      <c r="H87">
        <v>1</v>
      </c>
      <c r="I87">
        <v>4</v>
      </c>
      <c r="J87">
        <v>5</v>
      </c>
      <c r="K87">
        <v>15</v>
      </c>
      <c r="L87">
        <v>0</v>
      </c>
      <c r="M87">
        <v>0</v>
      </c>
      <c r="N87">
        <v>1</v>
      </c>
      <c r="O87">
        <v>0</v>
      </c>
      <c r="P87">
        <v>9</v>
      </c>
      <c r="Q87">
        <f t="shared" si="3"/>
        <v>40</v>
      </c>
      <c r="R87">
        <v>1</v>
      </c>
      <c r="S87">
        <v>0</v>
      </c>
      <c r="T87">
        <v>105</v>
      </c>
      <c r="U87">
        <v>465</v>
      </c>
    </row>
    <row r="88" spans="2:21" x14ac:dyDescent="0.2">
      <c r="B88" s="9">
        <v>2012</v>
      </c>
      <c r="C88">
        <v>0</v>
      </c>
      <c r="D88">
        <v>1</v>
      </c>
      <c r="E88">
        <v>0</v>
      </c>
      <c r="F88">
        <v>3</v>
      </c>
      <c r="G88">
        <v>1</v>
      </c>
      <c r="H88">
        <v>1</v>
      </c>
      <c r="I88">
        <v>4</v>
      </c>
      <c r="J88">
        <v>5</v>
      </c>
      <c r="K88">
        <v>17</v>
      </c>
      <c r="L88">
        <v>0</v>
      </c>
      <c r="M88">
        <v>0</v>
      </c>
      <c r="N88">
        <v>1</v>
      </c>
      <c r="O88">
        <v>0</v>
      </c>
      <c r="P88">
        <v>9</v>
      </c>
      <c r="Q88">
        <f t="shared" si="3"/>
        <v>42</v>
      </c>
      <c r="R88">
        <v>1</v>
      </c>
      <c r="S88">
        <v>0</v>
      </c>
      <c r="T88">
        <v>108</v>
      </c>
      <c r="U88">
        <v>472</v>
      </c>
    </row>
    <row r="89" spans="2:21" x14ac:dyDescent="0.2">
      <c r="B89" s="9">
        <v>2013</v>
      </c>
      <c r="C89">
        <v>0</v>
      </c>
      <c r="D89">
        <v>1</v>
      </c>
      <c r="E89">
        <v>0</v>
      </c>
      <c r="F89">
        <v>3</v>
      </c>
      <c r="G89">
        <v>1</v>
      </c>
      <c r="H89">
        <v>1</v>
      </c>
      <c r="I89">
        <v>4</v>
      </c>
      <c r="J89">
        <v>6</v>
      </c>
      <c r="K89">
        <v>18</v>
      </c>
      <c r="L89">
        <v>2</v>
      </c>
      <c r="M89">
        <v>0</v>
      </c>
      <c r="N89">
        <v>1</v>
      </c>
      <c r="O89">
        <v>0</v>
      </c>
      <c r="P89">
        <v>9</v>
      </c>
      <c r="Q89">
        <f t="shared" si="3"/>
        <v>46</v>
      </c>
      <c r="R89">
        <v>1</v>
      </c>
      <c r="S89">
        <v>0</v>
      </c>
      <c r="T89">
        <v>114</v>
      </c>
      <c r="U89">
        <v>479</v>
      </c>
    </row>
    <row r="90" spans="2:21" x14ac:dyDescent="0.2">
      <c r="B90" s="9">
        <v>2014</v>
      </c>
      <c r="C90">
        <v>0</v>
      </c>
      <c r="D90">
        <v>1</v>
      </c>
      <c r="E90">
        <v>0</v>
      </c>
      <c r="F90">
        <v>3</v>
      </c>
      <c r="G90">
        <v>1</v>
      </c>
      <c r="H90">
        <v>0</v>
      </c>
      <c r="I90">
        <v>0</v>
      </c>
      <c r="J90">
        <v>6</v>
      </c>
      <c r="K90">
        <v>17</v>
      </c>
      <c r="L90">
        <v>1</v>
      </c>
      <c r="M90">
        <v>0</v>
      </c>
      <c r="N90">
        <v>1</v>
      </c>
      <c r="O90">
        <v>0</v>
      </c>
      <c r="P90">
        <v>8</v>
      </c>
      <c r="Q90">
        <f t="shared" si="3"/>
        <v>38</v>
      </c>
      <c r="R90">
        <v>1</v>
      </c>
      <c r="S90">
        <v>0</v>
      </c>
      <c r="T90">
        <v>86</v>
      </c>
      <c r="U90">
        <v>356</v>
      </c>
    </row>
    <row r="91" spans="2:21" x14ac:dyDescent="0.2">
      <c r="B91" s="9">
        <v>2015</v>
      </c>
      <c r="C91">
        <v>0</v>
      </c>
      <c r="D91">
        <v>1</v>
      </c>
      <c r="E91">
        <v>0</v>
      </c>
      <c r="F91">
        <v>3</v>
      </c>
      <c r="G91">
        <v>2</v>
      </c>
      <c r="H91">
        <v>0</v>
      </c>
      <c r="I91">
        <v>0</v>
      </c>
      <c r="J91">
        <v>6</v>
      </c>
      <c r="K91">
        <v>16</v>
      </c>
      <c r="L91">
        <v>1</v>
      </c>
      <c r="M91">
        <v>0</v>
      </c>
      <c r="N91">
        <v>1</v>
      </c>
      <c r="O91">
        <v>0</v>
      </c>
      <c r="P91">
        <v>7</v>
      </c>
      <c r="Q91">
        <f t="shared" si="3"/>
        <v>37</v>
      </c>
      <c r="R91">
        <v>1</v>
      </c>
      <c r="S91">
        <v>0</v>
      </c>
      <c r="T91">
        <v>85</v>
      </c>
      <c r="U91">
        <v>356</v>
      </c>
    </row>
    <row r="92" spans="2:21" x14ac:dyDescent="0.2">
      <c r="B92" s="9">
        <v>2016</v>
      </c>
      <c r="C92">
        <v>0</v>
      </c>
      <c r="D92">
        <v>1</v>
      </c>
      <c r="E92">
        <v>0</v>
      </c>
      <c r="F92">
        <v>3</v>
      </c>
      <c r="G92">
        <v>2</v>
      </c>
      <c r="H92">
        <v>0</v>
      </c>
      <c r="I92">
        <v>0</v>
      </c>
      <c r="J92">
        <v>6</v>
      </c>
      <c r="K92">
        <v>18</v>
      </c>
      <c r="L92">
        <v>1</v>
      </c>
      <c r="M92">
        <v>0</v>
      </c>
      <c r="N92">
        <v>1</v>
      </c>
      <c r="O92">
        <v>0</v>
      </c>
      <c r="P92">
        <v>7</v>
      </c>
      <c r="Q92">
        <f t="shared" si="3"/>
        <v>39</v>
      </c>
      <c r="R92">
        <v>1</v>
      </c>
      <c r="S92">
        <v>0</v>
      </c>
      <c r="T92">
        <v>87</v>
      </c>
      <c r="U92" s="28">
        <v>357</v>
      </c>
    </row>
    <row r="93" spans="2:21" x14ac:dyDescent="0.2">
      <c r="B93" s="9">
        <v>2017</v>
      </c>
      <c r="C93">
        <v>0</v>
      </c>
      <c r="D93">
        <v>1</v>
      </c>
      <c r="E93">
        <v>0</v>
      </c>
      <c r="F93">
        <v>3</v>
      </c>
      <c r="G93">
        <v>2</v>
      </c>
      <c r="H93">
        <v>0</v>
      </c>
      <c r="I93">
        <v>0</v>
      </c>
      <c r="J93">
        <v>6</v>
      </c>
      <c r="K93">
        <v>17</v>
      </c>
      <c r="L93">
        <v>1</v>
      </c>
      <c r="M93">
        <v>0</v>
      </c>
      <c r="N93">
        <v>1</v>
      </c>
      <c r="O93">
        <v>0</v>
      </c>
      <c r="P93">
        <v>7</v>
      </c>
      <c r="Q93">
        <f t="shared" si="3"/>
        <v>38</v>
      </c>
      <c r="R93">
        <v>1</v>
      </c>
      <c r="S93">
        <v>0</v>
      </c>
      <c r="T93">
        <v>88</v>
      </c>
      <c r="U93">
        <v>358</v>
      </c>
    </row>
    <row r="94" spans="2:21" x14ac:dyDescent="0.2">
      <c r="B94" s="9">
        <v>2018</v>
      </c>
      <c r="C94">
        <v>0</v>
      </c>
      <c r="D94">
        <v>1</v>
      </c>
      <c r="E94">
        <v>0</v>
      </c>
      <c r="F94">
        <v>3</v>
      </c>
      <c r="G94">
        <v>2</v>
      </c>
      <c r="H94">
        <v>0</v>
      </c>
      <c r="I94">
        <v>0</v>
      </c>
      <c r="J94">
        <v>6</v>
      </c>
      <c r="K94">
        <v>18</v>
      </c>
      <c r="L94">
        <v>1</v>
      </c>
      <c r="M94">
        <v>0</v>
      </c>
      <c r="N94">
        <v>1</v>
      </c>
      <c r="O94">
        <v>0</v>
      </c>
      <c r="P94">
        <v>7</v>
      </c>
      <c r="Q94">
        <f t="shared" si="3"/>
        <v>39</v>
      </c>
      <c r="R94">
        <v>1</v>
      </c>
      <c r="S94">
        <v>0</v>
      </c>
      <c r="T94">
        <v>90</v>
      </c>
      <c r="U94">
        <v>355</v>
      </c>
    </row>
    <row r="95" spans="2:21" x14ac:dyDescent="0.2">
      <c r="B95" s="9">
        <v>2019</v>
      </c>
      <c r="C95">
        <v>0</v>
      </c>
      <c r="D95">
        <v>1</v>
      </c>
      <c r="E95">
        <v>0</v>
      </c>
      <c r="F95">
        <v>3</v>
      </c>
      <c r="G95">
        <v>2</v>
      </c>
      <c r="H95">
        <v>0</v>
      </c>
      <c r="I95">
        <v>0</v>
      </c>
      <c r="J95">
        <v>7</v>
      </c>
      <c r="K95">
        <v>17</v>
      </c>
      <c r="L95">
        <v>1</v>
      </c>
      <c r="M95">
        <v>0</v>
      </c>
      <c r="N95">
        <v>1</v>
      </c>
      <c r="O95">
        <v>0</v>
      </c>
      <c r="P95">
        <v>7</v>
      </c>
      <c r="Q95">
        <f t="shared" si="3"/>
        <v>39</v>
      </c>
      <c r="R95">
        <v>1</v>
      </c>
      <c r="S95">
        <v>0</v>
      </c>
      <c r="T95">
        <v>91</v>
      </c>
      <c r="U95">
        <v>356</v>
      </c>
    </row>
    <row r="97" spans="2:21" s="28" customFormat="1" x14ac:dyDescent="0.2">
      <c r="B97" s="27" t="s">
        <v>216</v>
      </c>
    </row>
    <row r="98" spans="2:21" x14ac:dyDescent="0.2">
      <c r="C98" t="s">
        <v>194</v>
      </c>
      <c r="D98" t="s">
        <v>195</v>
      </c>
      <c r="E98" t="s">
        <v>196</v>
      </c>
      <c r="F98" t="s">
        <v>197</v>
      </c>
      <c r="G98" t="s">
        <v>198</v>
      </c>
      <c r="H98" t="s">
        <v>199</v>
      </c>
      <c r="I98" t="s">
        <v>200</v>
      </c>
      <c r="J98" t="s">
        <v>201</v>
      </c>
      <c r="K98" s="9" t="s">
        <v>202</v>
      </c>
      <c r="L98" s="73" t="s">
        <v>203</v>
      </c>
      <c r="M98" t="s">
        <v>204</v>
      </c>
      <c r="N98" t="s">
        <v>205</v>
      </c>
      <c r="O98" t="s">
        <v>206</v>
      </c>
      <c r="P98" t="s">
        <v>207</v>
      </c>
      <c r="Q98" s="9" t="s">
        <v>208</v>
      </c>
      <c r="R98" s="73" t="s">
        <v>209</v>
      </c>
      <c r="S98" s="73" t="s">
        <v>210</v>
      </c>
      <c r="T98" s="9" t="s">
        <v>211</v>
      </c>
      <c r="U98" s="9" t="s">
        <v>212</v>
      </c>
    </row>
    <row r="99" spans="2:21" x14ac:dyDescent="0.2">
      <c r="B99" s="9">
        <v>2000</v>
      </c>
      <c r="C99">
        <v>0</v>
      </c>
      <c r="D99">
        <v>0</v>
      </c>
      <c r="E99">
        <v>0</v>
      </c>
      <c r="F99">
        <v>0</v>
      </c>
      <c r="G99">
        <v>0</v>
      </c>
      <c r="H99">
        <v>1</v>
      </c>
      <c r="I99">
        <v>0</v>
      </c>
      <c r="J99">
        <v>1</v>
      </c>
      <c r="K99">
        <v>2</v>
      </c>
      <c r="L99">
        <v>0</v>
      </c>
      <c r="M99">
        <v>0</v>
      </c>
      <c r="N99">
        <v>0</v>
      </c>
      <c r="O99">
        <v>0</v>
      </c>
      <c r="P99">
        <v>1</v>
      </c>
      <c r="Q99">
        <f t="shared" ref="Q99:Q118" si="4">SUM(C99:P99)</f>
        <v>5</v>
      </c>
      <c r="R99">
        <v>0</v>
      </c>
      <c r="S99">
        <v>0</v>
      </c>
      <c r="T99">
        <v>30</v>
      </c>
      <c r="U99">
        <v>195</v>
      </c>
    </row>
    <row r="100" spans="2:21" x14ac:dyDescent="0.2">
      <c r="B100" s="9">
        <v>2001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1</v>
      </c>
      <c r="I100">
        <v>0</v>
      </c>
      <c r="J100">
        <v>1</v>
      </c>
      <c r="K100">
        <v>2</v>
      </c>
      <c r="L100">
        <v>0</v>
      </c>
      <c r="M100">
        <v>0</v>
      </c>
      <c r="N100">
        <v>0</v>
      </c>
      <c r="O100">
        <v>0</v>
      </c>
      <c r="P100">
        <v>1</v>
      </c>
      <c r="Q100">
        <f t="shared" si="4"/>
        <v>5</v>
      </c>
      <c r="R100">
        <v>0</v>
      </c>
      <c r="S100">
        <v>0</v>
      </c>
      <c r="T100">
        <v>31</v>
      </c>
      <c r="U100">
        <v>202</v>
      </c>
    </row>
    <row r="101" spans="2:21" x14ac:dyDescent="0.2">
      <c r="B101" s="9">
        <v>2002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1</v>
      </c>
      <c r="I101">
        <v>0</v>
      </c>
      <c r="J101">
        <v>0</v>
      </c>
      <c r="K101">
        <v>3</v>
      </c>
      <c r="L101">
        <v>0</v>
      </c>
      <c r="M101">
        <v>0</v>
      </c>
      <c r="N101">
        <v>0</v>
      </c>
      <c r="O101">
        <v>0</v>
      </c>
      <c r="P101">
        <v>1</v>
      </c>
      <c r="Q101">
        <f t="shared" si="4"/>
        <v>5</v>
      </c>
      <c r="R101">
        <v>0</v>
      </c>
      <c r="S101">
        <v>0</v>
      </c>
      <c r="T101">
        <v>34</v>
      </c>
      <c r="U101">
        <v>213</v>
      </c>
    </row>
    <row r="102" spans="2:21" x14ac:dyDescent="0.2">
      <c r="B102" s="9">
        <v>2003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2</v>
      </c>
      <c r="I102">
        <v>0</v>
      </c>
      <c r="J102">
        <v>0</v>
      </c>
      <c r="K102">
        <v>6</v>
      </c>
      <c r="L102">
        <v>0</v>
      </c>
      <c r="M102">
        <v>0</v>
      </c>
      <c r="N102">
        <v>0</v>
      </c>
      <c r="O102">
        <v>0</v>
      </c>
      <c r="P102">
        <v>1</v>
      </c>
      <c r="Q102">
        <f t="shared" si="4"/>
        <v>9</v>
      </c>
      <c r="R102">
        <v>0</v>
      </c>
      <c r="S102">
        <v>0</v>
      </c>
      <c r="T102">
        <v>39</v>
      </c>
      <c r="U102">
        <v>221</v>
      </c>
    </row>
    <row r="103" spans="2:21" x14ac:dyDescent="0.2">
      <c r="B103" s="9">
        <v>2004</v>
      </c>
      <c r="C103">
        <v>0</v>
      </c>
      <c r="D103">
        <v>0</v>
      </c>
      <c r="E103">
        <v>0</v>
      </c>
      <c r="F103">
        <v>0</v>
      </c>
      <c r="G103">
        <v>1</v>
      </c>
      <c r="H103">
        <v>2</v>
      </c>
      <c r="I103">
        <v>0</v>
      </c>
      <c r="J103">
        <v>0</v>
      </c>
      <c r="K103">
        <v>7</v>
      </c>
      <c r="L103">
        <v>0</v>
      </c>
      <c r="M103">
        <v>0</v>
      </c>
      <c r="N103">
        <v>0</v>
      </c>
      <c r="O103">
        <v>0</v>
      </c>
      <c r="P103">
        <v>1</v>
      </c>
      <c r="Q103">
        <f t="shared" si="4"/>
        <v>11</v>
      </c>
      <c r="R103">
        <v>0</v>
      </c>
      <c r="S103">
        <v>0</v>
      </c>
      <c r="T103">
        <v>46</v>
      </c>
      <c r="U103">
        <v>229</v>
      </c>
    </row>
    <row r="104" spans="2:21" x14ac:dyDescent="0.2">
      <c r="B104" s="9">
        <v>2005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2</v>
      </c>
      <c r="I104">
        <v>0</v>
      </c>
      <c r="J104">
        <v>0</v>
      </c>
      <c r="K104">
        <v>6</v>
      </c>
      <c r="L104">
        <v>0</v>
      </c>
      <c r="M104">
        <v>0</v>
      </c>
      <c r="N104">
        <v>0</v>
      </c>
      <c r="O104">
        <v>0</v>
      </c>
      <c r="P104">
        <v>1</v>
      </c>
      <c r="Q104">
        <f t="shared" si="4"/>
        <v>9</v>
      </c>
      <c r="R104">
        <v>0</v>
      </c>
      <c r="S104">
        <v>0</v>
      </c>
      <c r="T104">
        <v>44</v>
      </c>
      <c r="U104">
        <v>230</v>
      </c>
    </row>
    <row r="105" spans="2:21" x14ac:dyDescent="0.2">
      <c r="B105" s="9">
        <v>2006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2</v>
      </c>
      <c r="I105">
        <v>0</v>
      </c>
      <c r="J105">
        <v>0</v>
      </c>
      <c r="K105">
        <v>6</v>
      </c>
      <c r="L105">
        <v>0</v>
      </c>
      <c r="M105">
        <v>0</v>
      </c>
      <c r="N105">
        <v>0</v>
      </c>
      <c r="O105">
        <v>0</v>
      </c>
      <c r="P105">
        <v>1</v>
      </c>
      <c r="Q105">
        <f t="shared" si="4"/>
        <v>9</v>
      </c>
      <c r="R105">
        <v>0</v>
      </c>
      <c r="S105">
        <v>0</v>
      </c>
      <c r="T105">
        <v>46</v>
      </c>
      <c r="U105">
        <v>238</v>
      </c>
    </row>
    <row r="106" spans="2:21" x14ac:dyDescent="0.2">
      <c r="B106" s="9">
        <v>2007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2</v>
      </c>
      <c r="I106">
        <v>0</v>
      </c>
      <c r="J106">
        <v>0</v>
      </c>
      <c r="K106">
        <v>6</v>
      </c>
      <c r="L106">
        <v>0</v>
      </c>
      <c r="M106">
        <v>0</v>
      </c>
      <c r="N106">
        <v>0</v>
      </c>
      <c r="O106">
        <v>0</v>
      </c>
      <c r="P106">
        <v>1</v>
      </c>
      <c r="Q106">
        <f t="shared" si="4"/>
        <v>9</v>
      </c>
      <c r="R106">
        <v>0</v>
      </c>
      <c r="S106">
        <v>0</v>
      </c>
      <c r="T106">
        <v>46</v>
      </c>
      <c r="U106">
        <v>236</v>
      </c>
    </row>
    <row r="107" spans="2:21" x14ac:dyDescent="0.2">
      <c r="B107" s="9">
        <v>2008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2</v>
      </c>
      <c r="I107">
        <v>0</v>
      </c>
      <c r="J107">
        <v>0</v>
      </c>
      <c r="K107">
        <v>8</v>
      </c>
      <c r="L107">
        <v>0</v>
      </c>
      <c r="M107">
        <v>0</v>
      </c>
      <c r="N107">
        <v>0</v>
      </c>
      <c r="O107">
        <v>0</v>
      </c>
      <c r="P107">
        <v>2</v>
      </c>
      <c r="Q107">
        <f t="shared" si="4"/>
        <v>12</v>
      </c>
      <c r="R107">
        <v>0</v>
      </c>
      <c r="S107">
        <v>0</v>
      </c>
      <c r="T107">
        <v>49</v>
      </c>
      <c r="U107">
        <v>235</v>
      </c>
    </row>
    <row r="108" spans="2:21" x14ac:dyDescent="0.2">
      <c r="B108" s="9">
        <v>2009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2</v>
      </c>
      <c r="I108">
        <v>0</v>
      </c>
      <c r="J108">
        <v>0</v>
      </c>
      <c r="K108">
        <v>7</v>
      </c>
      <c r="L108">
        <v>0</v>
      </c>
      <c r="M108">
        <v>0</v>
      </c>
      <c r="N108">
        <v>0</v>
      </c>
      <c r="O108">
        <v>0</v>
      </c>
      <c r="P108">
        <v>3</v>
      </c>
      <c r="Q108">
        <f t="shared" si="4"/>
        <v>12</v>
      </c>
      <c r="R108">
        <v>0</v>
      </c>
      <c r="S108">
        <v>0</v>
      </c>
      <c r="T108">
        <v>51</v>
      </c>
      <c r="U108">
        <v>239</v>
      </c>
    </row>
    <row r="109" spans="2:21" x14ac:dyDescent="0.2">
      <c r="B109" s="9">
        <v>2010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2</v>
      </c>
      <c r="I109">
        <v>0</v>
      </c>
      <c r="J109">
        <v>0</v>
      </c>
      <c r="K109">
        <v>7</v>
      </c>
      <c r="L109">
        <v>0</v>
      </c>
      <c r="M109">
        <v>0</v>
      </c>
      <c r="N109">
        <v>0</v>
      </c>
      <c r="O109">
        <v>0</v>
      </c>
      <c r="P109">
        <v>3</v>
      </c>
      <c r="Q109">
        <f t="shared" si="4"/>
        <v>12</v>
      </c>
      <c r="R109">
        <v>0</v>
      </c>
      <c r="S109">
        <v>0</v>
      </c>
      <c r="T109">
        <v>51</v>
      </c>
      <c r="U109">
        <v>237</v>
      </c>
    </row>
    <row r="110" spans="2:21" x14ac:dyDescent="0.2">
      <c r="B110" s="9">
        <v>2011</v>
      </c>
      <c r="C110">
        <v>0</v>
      </c>
      <c r="D110">
        <v>0</v>
      </c>
      <c r="E110">
        <v>0</v>
      </c>
      <c r="F110">
        <v>1</v>
      </c>
      <c r="G110">
        <v>0</v>
      </c>
      <c r="H110">
        <v>2</v>
      </c>
      <c r="I110">
        <v>0</v>
      </c>
      <c r="J110">
        <v>0</v>
      </c>
      <c r="K110">
        <v>8</v>
      </c>
      <c r="L110">
        <v>0</v>
      </c>
      <c r="M110">
        <v>0</v>
      </c>
      <c r="N110">
        <v>0</v>
      </c>
      <c r="O110">
        <v>0</v>
      </c>
      <c r="P110">
        <v>3</v>
      </c>
      <c r="Q110">
        <f t="shared" si="4"/>
        <v>14</v>
      </c>
      <c r="R110">
        <v>0</v>
      </c>
      <c r="S110">
        <v>0</v>
      </c>
      <c r="T110">
        <v>51</v>
      </c>
      <c r="U110">
        <v>238</v>
      </c>
    </row>
    <row r="111" spans="2:21" x14ac:dyDescent="0.2">
      <c r="B111" s="9">
        <v>2012</v>
      </c>
      <c r="C111">
        <v>0</v>
      </c>
      <c r="D111">
        <v>0</v>
      </c>
      <c r="E111">
        <v>0</v>
      </c>
      <c r="F111">
        <v>1</v>
      </c>
      <c r="G111">
        <v>0</v>
      </c>
      <c r="H111">
        <v>2</v>
      </c>
      <c r="I111">
        <v>0</v>
      </c>
      <c r="J111">
        <v>0</v>
      </c>
      <c r="K111">
        <v>7</v>
      </c>
      <c r="L111">
        <v>0</v>
      </c>
      <c r="M111">
        <v>0</v>
      </c>
      <c r="N111">
        <v>0</v>
      </c>
      <c r="O111">
        <v>0</v>
      </c>
      <c r="P111">
        <v>3</v>
      </c>
      <c r="Q111">
        <f t="shared" si="4"/>
        <v>13</v>
      </c>
      <c r="R111">
        <v>0</v>
      </c>
      <c r="S111">
        <v>0</v>
      </c>
      <c r="T111">
        <v>53</v>
      </c>
      <c r="U111">
        <v>235</v>
      </c>
    </row>
    <row r="112" spans="2:21" x14ac:dyDescent="0.2">
      <c r="B112" s="9">
        <v>2013</v>
      </c>
      <c r="C112">
        <v>0</v>
      </c>
      <c r="D112">
        <v>0</v>
      </c>
      <c r="E112">
        <v>0</v>
      </c>
      <c r="F112">
        <v>1</v>
      </c>
      <c r="G112">
        <v>0</v>
      </c>
      <c r="H112">
        <v>2</v>
      </c>
      <c r="I112">
        <v>0</v>
      </c>
      <c r="J112">
        <v>0</v>
      </c>
      <c r="K112">
        <v>5</v>
      </c>
      <c r="L112">
        <v>0</v>
      </c>
      <c r="M112">
        <v>0</v>
      </c>
      <c r="N112">
        <v>0</v>
      </c>
      <c r="O112">
        <v>0</v>
      </c>
      <c r="P112">
        <v>3</v>
      </c>
      <c r="Q112">
        <f t="shared" si="4"/>
        <v>11</v>
      </c>
      <c r="R112">
        <v>0</v>
      </c>
      <c r="S112">
        <v>0</v>
      </c>
      <c r="T112">
        <v>50</v>
      </c>
      <c r="U112">
        <v>232</v>
      </c>
    </row>
    <row r="113" spans="2:21" x14ac:dyDescent="0.2">
      <c r="B113" s="9">
        <v>2014</v>
      </c>
      <c r="C113">
        <v>0</v>
      </c>
      <c r="D113">
        <v>0</v>
      </c>
      <c r="E113">
        <v>0</v>
      </c>
      <c r="F113">
        <v>1</v>
      </c>
      <c r="G113">
        <v>0</v>
      </c>
      <c r="H113">
        <v>1</v>
      </c>
      <c r="I113">
        <v>0</v>
      </c>
      <c r="J113">
        <v>0</v>
      </c>
      <c r="K113">
        <v>5</v>
      </c>
      <c r="L113">
        <v>0</v>
      </c>
      <c r="M113">
        <v>0</v>
      </c>
      <c r="N113">
        <v>0</v>
      </c>
      <c r="O113">
        <v>0</v>
      </c>
      <c r="P113">
        <v>3</v>
      </c>
      <c r="Q113">
        <f t="shared" si="4"/>
        <v>10</v>
      </c>
      <c r="R113">
        <v>0</v>
      </c>
      <c r="S113">
        <v>0</v>
      </c>
      <c r="T113">
        <v>41</v>
      </c>
      <c r="U113">
        <v>186</v>
      </c>
    </row>
    <row r="114" spans="2:21" x14ac:dyDescent="0.2">
      <c r="B114" s="9">
        <v>2015</v>
      </c>
      <c r="C114">
        <v>0</v>
      </c>
      <c r="D114">
        <v>0</v>
      </c>
      <c r="E114">
        <v>0</v>
      </c>
      <c r="F114">
        <v>1</v>
      </c>
      <c r="G114">
        <v>0</v>
      </c>
      <c r="H114">
        <v>1</v>
      </c>
      <c r="I114">
        <v>0</v>
      </c>
      <c r="J114">
        <v>1</v>
      </c>
      <c r="K114">
        <v>6</v>
      </c>
      <c r="L114">
        <v>0</v>
      </c>
      <c r="M114">
        <v>0</v>
      </c>
      <c r="N114">
        <v>0</v>
      </c>
      <c r="O114">
        <v>0</v>
      </c>
      <c r="P114">
        <v>3</v>
      </c>
      <c r="Q114">
        <f t="shared" si="4"/>
        <v>12</v>
      </c>
      <c r="R114">
        <v>0</v>
      </c>
      <c r="S114">
        <v>0</v>
      </c>
      <c r="T114">
        <v>44</v>
      </c>
      <c r="U114">
        <v>189</v>
      </c>
    </row>
    <row r="115" spans="2:21" x14ac:dyDescent="0.2">
      <c r="B115" s="9">
        <v>2016</v>
      </c>
      <c r="C115">
        <v>0</v>
      </c>
      <c r="D115">
        <v>0</v>
      </c>
      <c r="E115">
        <v>0</v>
      </c>
      <c r="F115">
        <v>1</v>
      </c>
      <c r="G115">
        <v>0</v>
      </c>
      <c r="H115">
        <v>1</v>
      </c>
      <c r="I115">
        <v>0</v>
      </c>
      <c r="J115">
        <v>1</v>
      </c>
      <c r="K115">
        <v>6</v>
      </c>
      <c r="L115">
        <v>0</v>
      </c>
      <c r="M115">
        <v>0</v>
      </c>
      <c r="N115">
        <v>0</v>
      </c>
      <c r="O115">
        <v>0</v>
      </c>
      <c r="P115">
        <v>3</v>
      </c>
      <c r="Q115">
        <f t="shared" si="4"/>
        <v>12</v>
      </c>
      <c r="R115">
        <v>0</v>
      </c>
      <c r="S115">
        <v>0</v>
      </c>
      <c r="T115">
        <v>43</v>
      </c>
      <c r="U115" s="28">
        <v>189</v>
      </c>
    </row>
    <row r="116" spans="2:21" x14ac:dyDescent="0.2">
      <c r="B116" s="9">
        <v>2017</v>
      </c>
      <c r="C116">
        <v>0</v>
      </c>
      <c r="D116">
        <v>0</v>
      </c>
      <c r="E116">
        <v>0</v>
      </c>
      <c r="F116">
        <v>1</v>
      </c>
      <c r="G116">
        <v>0</v>
      </c>
      <c r="H116">
        <v>1</v>
      </c>
      <c r="I116">
        <v>0</v>
      </c>
      <c r="J116">
        <v>1</v>
      </c>
      <c r="K116">
        <v>7</v>
      </c>
      <c r="L116">
        <v>0</v>
      </c>
      <c r="M116">
        <v>0</v>
      </c>
      <c r="N116">
        <v>0</v>
      </c>
      <c r="O116">
        <v>0</v>
      </c>
      <c r="P116">
        <v>3</v>
      </c>
      <c r="Q116">
        <f t="shared" si="4"/>
        <v>13</v>
      </c>
      <c r="R116">
        <v>0</v>
      </c>
      <c r="S116">
        <v>0</v>
      </c>
      <c r="T116">
        <v>44</v>
      </c>
      <c r="U116">
        <v>190</v>
      </c>
    </row>
    <row r="117" spans="2:21" x14ac:dyDescent="0.2">
      <c r="B117" s="9">
        <v>2018</v>
      </c>
      <c r="C117">
        <v>0</v>
      </c>
      <c r="D117">
        <v>0</v>
      </c>
      <c r="E117">
        <v>0</v>
      </c>
      <c r="F117">
        <v>1</v>
      </c>
      <c r="G117">
        <v>0</v>
      </c>
      <c r="H117">
        <v>1</v>
      </c>
      <c r="I117">
        <v>0</v>
      </c>
      <c r="J117">
        <v>2</v>
      </c>
      <c r="K117">
        <v>7</v>
      </c>
      <c r="L117">
        <v>0</v>
      </c>
      <c r="M117">
        <v>0</v>
      </c>
      <c r="N117">
        <v>0</v>
      </c>
      <c r="O117">
        <v>0</v>
      </c>
      <c r="P117">
        <v>3</v>
      </c>
      <c r="Q117">
        <f t="shared" si="4"/>
        <v>14</v>
      </c>
      <c r="R117">
        <v>0</v>
      </c>
      <c r="S117">
        <v>0</v>
      </c>
      <c r="T117">
        <v>45</v>
      </c>
      <c r="U117">
        <v>191</v>
      </c>
    </row>
    <row r="118" spans="2:21" x14ac:dyDescent="0.2">
      <c r="B118" s="9">
        <v>2019</v>
      </c>
      <c r="C118">
        <v>0</v>
      </c>
      <c r="D118">
        <v>0</v>
      </c>
      <c r="E118">
        <v>0</v>
      </c>
      <c r="F118">
        <v>1</v>
      </c>
      <c r="G118">
        <v>0</v>
      </c>
      <c r="H118">
        <v>1</v>
      </c>
      <c r="I118">
        <v>0</v>
      </c>
      <c r="J118">
        <v>2</v>
      </c>
      <c r="K118">
        <v>7</v>
      </c>
      <c r="L118">
        <v>0</v>
      </c>
      <c r="M118">
        <v>0</v>
      </c>
      <c r="N118">
        <v>0</v>
      </c>
      <c r="O118">
        <v>0</v>
      </c>
      <c r="P118">
        <v>4</v>
      </c>
      <c r="Q118">
        <f t="shared" si="4"/>
        <v>15</v>
      </c>
      <c r="R118">
        <v>0</v>
      </c>
      <c r="S118">
        <v>0</v>
      </c>
      <c r="T118">
        <v>46</v>
      </c>
      <c r="U118">
        <v>196</v>
      </c>
    </row>
    <row r="120" spans="2:21" x14ac:dyDescent="0.2">
      <c r="B120" s="9" t="s">
        <v>217</v>
      </c>
    </row>
    <row r="121" spans="2:21" x14ac:dyDescent="0.2">
      <c r="C121" t="s">
        <v>194</v>
      </c>
      <c r="D121" t="s">
        <v>195</v>
      </c>
      <c r="E121" t="s">
        <v>196</v>
      </c>
      <c r="F121" t="s">
        <v>197</v>
      </c>
      <c r="G121" t="s">
        <v>198</v>
      </c>
      <c r="H121" t="s">
        <v>199</v>
      </c>
      <c r="I121" t="s">
        <v>200</v>
      </c>
      <c r="J121" t="s">
        <v>201</v>
      </c>
      <c r="K121" s="9" t="s">
        <v>202</v>
      </c>
      <c r="L121" s="73" t="s">
        <v>203</v>
      </c>
      <c r="M121" t="s">
        <v>204</v>
      </c>
      <c r="N121" t="s">
        <v>205</v>
      </c>
      <c r="O121" t="s">
        <v>206</v>
      </c>
      <c r="P121" t="s">
        <v>207</v>
      </c>
      <c r="Q121" s="9" t="s">
        <v>208</v>
      </c>
      <c r="R121" s="73" t="s">
        <v>209</v>
      </c>
      <c r="S121" s="73" t="s">
        <v>210</v>
      </c>
      <c r="T121" s="9" t="s">
        <v>211</v>
      </c>
      <c r="U121" s="9" t="s">
        <v>212</v>
      </c>
    </row>
    <row r="122" spans="2:21" x14ac:dyDescent="0.2">
      <c r="B122" s="9">
        <v>2000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f t="shared" ref="Q122:Q135" si="5">SUM(C122:P122)</f>
        <v>0</v>
      </c>
      <c r="R122" s="73">
        <v>0</v>
      </c>
      <c r="S122" s="73">
        <v>0</v>
      </c>
      <c r="T122">
        <v>0</v>
      </c>
      <c r="U122">
        <v>0</v>
      </c>
    </row>
    <row r="123" spans="2:21" x14ac:dyDescent="0.2">
      <c r="B123" s="9">
        <v>2001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f t="shared" si="5"/>
        <v>0</v>
      </c>
      <c r="R123" s="73">
        <v>0</v>
      </c>
      <c r="S123" s="73">
        <v>0</v>
      </c>
      <c r="T123">
        <v>0</v>
      </c>
      <c r="U123">
        <v>0</v>
      </c>
    </row>
    <row r="124" spans="2:21" x14ac:dyDescent="0.2">
      <c r="B124" s="9">
        <v>2002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f t="shared" si="5"/>
        <v>0</v>
      </c>
      <c r="R124" s="73">
        <v>0</v>
      </c>
      <c r="S124" s="73">
        <v>0</v>
      </c>
      <c r="T124">
        <v>0</v>
      </c>
      <c r="U124">
        <v>0</v>
      </c>
    </row>
    <row r="125" spans="2:21" x14ac:dyDescent="0.2">
      <c r="B125" s="9">
        <v>2003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f t="shared" si="5"/>
        <v>0</v>
      </c>
      <c r="R125" s="73">
        <v>0</v>
      </c>
      <c r="S125" s="73">
        <v>0</v>
      </c>
      <c r="T125">
        <v>0</v>
      </c>
      <c r="U125">
        <v>0</v>
      </c>
    </row>
    <row r="126" spans="2:21" x14ac:dyDescent="0.2">
      <c r="B126" s="9">
        <v>2004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f t="shared" si="5"/>
        <v>0</v>
      </c>
      <c r="R126" s="73">
        <v>0</v>
      </c>
      <c r="S126" s="73">
        <v>0</v>
      </c>
      <c r="T126">
        <v>1</v>
      </c>
      <c r="U126">
        <v>1</v>
      </c>
    </row>
    <row r="127" spans="2:21" x14ac:dyDescent="0.2">
      <c r="B127" s="9">
        <v>2005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f t="shared" si="5"/>
        <v>0</v>
      </c>
      <c r="R127" s="73">
        <v>0</v>
      </c>
      <c r="S127" s="73">
        <v>0</v>
      </c>
      <c r="T127">
        <v>1</v>
      </c>
      <c r="U127">
        <v>1</v>
      </c>
    </row>
    <row r="128" spans="2:21" x14ac:dyDescent="0.2">
      <c r="B128" s="9">
        <v>2006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f t="shared" si="5"/>
        <v>0</v>
      </c>
      <c r="R128" s="73">
        <v>0</v>
      </c>
      <c r="S128" s="73">
        <v>0</v>
      </c>
      <c r="T128">
        <v>1</v>
      </c>
      <c r="U128">
        <v>1</v>
      </c>
    </row>
    <row r="129" spans="2:21" x14ac:dyDescent="0.2">
      <c r="B129" s="9">
        <v>2007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f t="shared" si="5"/>
        <v>0</v>
      </c>
      <c r="R129" s="73">
        <v>0</v>
      </c>
      <c r="S129" s="73">
        <v>0</v>
      </c>
      <c r="T129">
        <v>1</v>
      </c>
      <c r="U129">
        <v>2</v>
      </c>
    </row>
    <row r="130" spans="2:21" x14ac:dyDescent="0.2">
      <c r="B130" s="9">
        <v>2008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f t="shared" si="5"/>
        <v>0</v>
      </c>
      <c r="R130" s="73">
        <v>0</v>
      </c>
      <c r="S130" s="73">
        <v>0</v>
      </c>
      <c r="T130">
        <v>1</v>
      </c>
      <c r="U130">
        <v>2</v>
      </c>
    </row>
    <row r="131" spans="2:21" x14ac:dyDescent="0.2">
      <c r="B131" s="9">
        <v>2009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f t="shared" si="5"/>
        <v>0</v>
      </c>
      <c r="R131" s="73">
        <v>0</v>
      </c>
      <c r="S131" s="73">
        <v>0</v>
      </c>
      <c r="T131">
        <v>2</v>
      </c>
      <c r="U131">
        <v>4</v>
      </c>
    </row>
    <row r="132" spans="2:21" x14ac:dyDescent="0.2">
      <c r="B132" s="9">
        <v>2010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f t="shared" si="5"/>
        <v>0</v>
      </c>
      <c r="R132">
        <v>0</v>
      </c>
      <c r="S132">
        <v>0</v>
      </c>
      <c r="T132">
        <v>2</v>
      </c>
      <c r="U132">
        <v>4</v>
      </c>
    </row>
    <row r="133" spans="2:21" x14ac:dyDescent="0.2">
      <c r="B133" s="9">
        <v>2011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f t="shared" si="5"/>
        <v>0</v>
      </c>
      <c r="R133">
        <v>0</v>
      </c>
      <c r="S133">
        <v>0</v>
      </c>
      <c r="T133">
        <v>2</v>
      </c>
      <c r="U133">
        <v>4</v>
      </c>
    </row>
    <row r="134" spans="2:21" x14ac:dyDescent="0.2">
      <c r="B134" s="9">
        <v>2012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f t="shared" si="5"/>
        <v>0</v>
      </c>
      <c r="R134">
        <v>0</v>
      </c>
      <c r="S134">
        <v>0</v>
      </c>
      <c r="T134">
        <v>0</v>
      </c>
      <c r="U134">
        <v>2</v>
      </c>
    </row>
    <row r="135" spans="2:21" x14ac:dyDescent="0.2">
      <c r="B135" s="9">
        <v>2013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f t="shared" si="5"/>
        <v>0</v>
      </c>
      <c r="R135">
        <v>0</v>
      </c>
      <c r="S135">
        <v>0</v>
      </c>
      <c r="T135">
        <v>0</v>
      </c>
      <c r="U135">
        <v>2</v>
      </c>
    </row>
    <row r="136" spans="2:21" x14ac:dyDescent="0.2">
      <c r="B136" s="9">
        <v>2014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f t="shared" ref="Q136:Q141" si="6">SUM(C136:P136)</f>
        <v>0</v>
      </c>
      <c r="R136">
        <v>0</v>
      </c>
      <c r="S136">
        <v>0</v>
      </c>
      <c r="T136">
        <v>0</v>
      </c>
      <c r="U136">
        <v>0</v>
      </c>
    </row>
    <row r="137" spans="2:21" x14ac:dyDescent="0.2">
      <c r="B137" s="9">
        <v>2015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f t="shared" si="6"/>
        <v>0</v>
      </c>
      <c r="R137">
        <v>0</v>
      </c>
      <c r="S137">
        <v>0</v>
      </c>
      <c r="T137">
        <v>0</v>
      </c>
      <c r="U137">
        <v>0</v>
      </c>
    </row>
    <row r="138" spans="2:21" x14ac:dyDescent="0.2">
      <c r="B138" s="9">
        <v>2016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f t="shared" si="6"/>
        <v>0</v>
      </c>
      <c r="R138">
        <v>0</v>
      </c>
      <c r="S138">
        <v>0</v>
      </c>
      <c r="T138">
        <v>0</v>
      </c>
      <c r="U138" s="28">
        <v>0</v>
      </c>
    </row>
    <row r="139" spans="2:21" x14ac:dyDescent="0.2">
      <c r="B139" s="9">
        <v>2017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f t="shared" si="6"/>
        <v>0</v>
      </c>
      <c r="R139">
        <v>0</v>
      </c>
      <c r="S139">
        <v>0</v>
      </c>
      <c r="T139">
        <v>0</v>
      </c>
      <c r="U139" s="28">
        <v>0</v>
      </c>
    </row>
    <row r="140" spans="2:21" x14ac:dyDescent="0.2">
      <c r="B140" s="9">
        <v>2018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f t="shared" si="6"/>
        <v>0</v>
      </c>
      <c r="R140">
        <v>0</v>
      </c>
      <c r="S140">
        <v>0</v>
      </c>
      <c r="T140">
        <v>0</v>
      </c>
      <c r="U140" s="28">
        <v>0</v>
      </c>
    </row>
    <row r="141" spans="2:21" x14ac:dyDescent="0.2">
      <c r="B141" s="9">
        <v>2019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f t="shared" si="6"/>
        <v>0</v>
      </c>
      <c r="R141">
        <v>0</v>
      </c>
      <c r="S141">
        <v>0</v>
      </c>
      <c r="T141">
        <v>0</v>
      </c>
      <c r="U141" s="28">
        <v>0</v>
      </c>
    </row>
    <row r="143" spans="2:21" x14ac:dyDescent="0.2">
      <c r="B143" s="9" t="s">
        <v>218</v>
      </c>
    </row>
    <row r="144" spans="2:21" x14ac:dyDescent="0.2">
      <c r="C144" t="s">
        <v>194</v>
      </c>
      <c r="D144" t="s">
        <v>195</v>
      </c>
      <c r="E144" t="s">
        <v>196</v>
      </c>
      <c r="F144" t="s">
        <v>197</v>
      </c>
      <c r="G144" t="s">
        <v>198</v>
      </c>
      <c r="H144" t="s">
        <v>199</v>
      </c>
      <c r="I144" t="s">
        <v>200</v>
      </c>
      <c r="J144" t="s">
        <v>201</v>
      </c>
      <c r="K144" s="9" t="s">
        <v>202</v>
      </c>
      <c r="L144" s="73" t="s">
        <v>203</v>
      </c>
      <c r="M144" t="s">
        <v>204</v>
      </c>
      <c r="N144" t="s">
        <v>205</v>
      </c>
      <c r="O144" t="s">
        <v>206</v>
      </c>
      <c r="P144" t="s">
        <v>207</v>
      </c>
      <c r="Q144" s="9" t="s">
        <v>208</v>
      </c>
      <c r="R144" s="73" t="s">
        <v>209</v>
      </c>
      <c r="S144" s="73" t="s">
        <v>210</v>
      </c>
      <c r="T144" s="9" t="s">
        <v>211</v>
      </c>
      <c r="U144" s="9" t="s">
        <v>212</v>
      </c>
    </row>
    <row r="145" spans="2:21" x14ac:dyDescent="0.2">
      <c r="B145" s="9">
        <v>2000</v>
      </c>
      <c r="C145">
        <v>0</v>
      </c>
      <c r="D145">
        <v>0</v>
      </c>
      <c r="E145">
        <v>0</v>
      </c>
      <c r="F145">
        <v>1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2</v>
      </c>
      <c r="Q145">
        <f t="shared" ref="Q145:Q164" si="7">SUM(C145:P145)</f>
        <v>3</v>
      </c>
      <c r="R145" s="73">
        <v>0</v>
      </c>
      <c r="S145" s="73">
        <v>0</v>
      </c>
      <c r="T145">
        <v>5</v>
      </c>
      <c r="U145">
        <v>10</v>
      </c>
    </row>
    <row r="146" spans="2:21" x14ac:dyDescent="0.2">
      <c r="B146" s="9">
        <v>2001</v>
      </c>
      <c r="C146">
        <v>0</v>
      </c>
      <c r="D146">
        <v>0</v>
      </c>
      <c r="E146">
        <v>0</v>
      </c>
      <c r="F146">
        <v>2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2</v>
      </c>
      <c r="Q146">
        <f t="shared" si="7"/>
        <v>4</v>
      </c>
      <c r="R146" s="73">
        <v>0</v>
      </c>
      <c r="S146" s="73">
        <v>0</v>
      </c>
      <c r="T146">
        <v>6</v>
      </c>
      <c r="U146">
        <v>17</v>
      </c>
    </row>
    <row r="147" spans="2:21" x14ac:dyDescent="0.2">
      <c r="B147" s="9">
        <v>2002</v>
      </c>
      <c r="C147">
        <v>0</v>
      </c>
      <c r="D147">
        <v>0</v>
      </c>
      <c r="E147">
        <v>0</v>
      </c>
      <c r="F147">
        <v>2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2</v>
      </c>
      <c r="Q147">
        <f t="shared" si="7"/>
        <v>4</v>
      </c>
      <c r="R147" s="73">
        <v>0</v>
      </c>
      <c r="S147" s="73">
        <v>0</v>
      </c>
      <c r="T147">
        <v>8</v>
      </c>
      <c r="U147">
        <v>21</v>
      </c>
    </row>
    <row r="148" spans="2:21" x14ac:dyDescent="0.2">
      <c r="B148" s="9">
        <v>2003</v>
      </c>
      <c r="C148">
        <v>0</v>
      </c>
      <c r="D148">
        <v>0</v>
      </c>
      <c r="E148">
        <v>0</v>
      </c>
      <c r="F148">
        <v>2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2</v>
      </c>
      <c r="Q148">
        <f t="shared" si="7"/>
        <v>4</v>
      </c>
      <c r="R148" s="73">
        <v>0</v>
      </c>
      <c r="S148" s="73">
        <v>0</v>
      </c>
      <c r="T148">
        <v>10</v>
      </c>
      <c r="U148">
        <v>25</v>
      </c>
    </row>
    <row r="149" spans="2:21" x14ac:dyDescent="0.2">
      <c r="B149" s="9">
        <v>2004</v>
      </c>
      <c r="C149">
        <v>0</v>
      </c>
      <c r="D149">
        <v>0</v>
      </c>
      <c r="E149">
        <v>0</v>
      </c>
      <c r="F149">
        <v>6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1</v>
      </c>
      <c r="Q149">
        <f t="shared" si="7"/>
        <v>7</v>
      </c>
      <c r="R149" s="73">
        <v>0</v>
      </c>
      <c r="S149" s="73">
        <v>0</v>
      </c>
      <c r="T149">
        <v>14</v>
      </c>
      <c r="U149">
        <v>34</v>
      </c>
    </row>
    <row r="150" spans="2:21" x14ac:dyDescent="0.2">
      <c r="B150" s="9">
        <v>2005</v>
      </c>
      <c r="C150">
        <v>0</v>
      </c>
      <c r="D150">
        <v>0</v>
      </c>
      <c r="E150">
        <v>0</v>
      </c>
      <c r="F150">
        <v>6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1</v>
      </c>
      <c r="Q150">
        <f t="shared" si="7"/>
        <v>7</v>
      </c>
      <c r="R150" s="73">
        <v>0</v>
      </c>
      <c r="S150" s="73">
        <v>0</v>
      </c>
      <c r="T150">
        <v>15</v>
      </c>
      <c r="U150">
        <v>36</v>
      </c>
    </row>
    <row r="151" spans="2:21" x14ac:dyDescent="0.2">
      <c r="B151" s="9">
        <v>2006</v>
      </c>
      <c r="C151">
        <v>0</v>
      </c>
      <c r="D151">
        <v>0</v>
      </c>
      <c r="E151">
        <v>0</v>
      </c>
      <c r="F151">
        <v>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1</v>
      </c>
      <c r="Q151">
        <f t="shared" si="7"/>
        <v>7</v>
      </c>
      <c r="R151" s="73">
        <v>0</v>
      </c>
      <c r="S151" s="73">
        <v>0</v>
      </c>
      <c r="T151">
        <v>14</v>
      </c>
      <c r="U151">
        <v>36</v>
      </c>
    </row>
    <row r="152" spans="2:21" x14ac:dyDescent="0.2">
      <c r="B152" s="9">
        <v>2007</v>
      </c>
      <c r="C152">
        <v>0</v>
      </c>
      <c r="D152">
        <v>0</v>
      </c>
      <c r="E152">
        <v>0</v>
      </c>
      <c r="F152">
        <v>6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1</v>
      </c>
      <c r="M152">
        <v>0</v>
      </c>
      <c r="N152">
        <v>0</v>
      </c>
      <c r="O152">
        <v>0</v>
      </c>
      <c r="P152">
        <v>2</v>
      </c>
      <c r="Q152">
        <f t="shared" si="7"/>
        <v>9</v>
      </c>
      <c r="R152" s="73">
        <v>0</v>
      </c>
      <c r="S152" s="73">
        <v>0</v>
      </c>
      <c r="T152">
        <v>15</v>
      </c>
      <c r="U152">
        <v>38</v>
      </c>
    </row>
    <row r="153" spans="2:21" x14ac:dyDescent="0.2">
      <c r="B153" s="9">
        <v>2008</v>
      </c>
      <c r="C153">
        <v>0</v>
      </c>
      <c r="D153">
        <v>0</v>
      </c>
      <c r="E153">
        <v>0</v>
      </c>
      <c r="F153">
        <v>6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1</v>
      </c>
      <c r="M153">
        <v>0</v>
      </c>
      <c r="N153">
        <v>0</v>
      </c>
      <c r="O153">
        <v>0</v>
      </c>
      <c r="P153">
        <v>2</v>
      </c>
      <c r="Q153">
        <f t="shared" si="7"/>
        <v>9</v>
      </c>
      <c r="R153" s="73">
        <v>0</v>
      </c>
      <c r="S153" s="73">
        <v>0</v>
      </c>
      <c r="T153">
        <v>16</v>
      </c>
      <c r="U153">
        <v>38</v>
      </c>
    </row>
    <row r="154" spans="2:21" x14ac:dyDescent="0.2">
      <c r="B154" s="9">
        <v>2009</v>
      </c>
      <c r="C154">
        <v>0</v>
      </c>
      <c r="D154">
        <v>0</v>
      </c>
      <c r="E154">
        <v>0</v>
      </c>
      <c r="F154">
        <v>7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1</v>
      </c>
      <c r="M154">
        <v>0</v>
      </c>
      <c r="N154">
        <v>0</v>
      </c>
      <c r="O154">
        <v>0</v>
      </c>
      <c r="P154">
        <v>2</v>
      </c>
      <c r="Q154">
        <f t="shared" si="7"/>
        <v>10</v>
      </c>
      <c r="R154" s="73">
        <v>0</v>
      </c>
      <c r="S154" s="73">
        <v>0</v>
      </c>
      <c r="T154">
        <v>17</v>
      </c>
      <c r="U154">
        <v>40</v>
      </c>
    </row>
    <row r="155" spans="2:21" x14ac:dyDescent="0.2">
      <c r="B155" s="9">
        <v>2010</v>
      </c>
      <c r="C155">
        <v>0</v>
      </c>
      <c r="D155">
        <v>0</v>
      </c>
      <c r="E155">
        <v>0</v>
      </c>
      <c r="F155">
        <v>7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1</v>
      </c>
      <c r="M155">
        <v>0</v>
      </c>
      <c r="N155">
        <v>0</v>
      </c>
      <c r="O155">
        <v>0</v>
      </c>
      <c r="P155">
        <v>2</v>
      </c>
      <c r="Q155">
        <f t="shared" si="7"/>
        <v>10</v>
      </c>
      <c r="R155">
        <v>0</v>
      </c>
      <c r="S155" s="73">
        <v>0</v>
      </c>
      <c r="T155">
        <v>16</v>
      </c>
      <c r="U155">
        <v>40</v>
      </c>
    </row>
    <row r="156" spans="2:21" x14ac:dyDescent="0.2">
      <c r="B156" s="9">
        <v>2011</v>
      </c>
      <c r="C156">
        <v>0</v>
      </c>
      <c r="D156">
        <v>0</v>
      </c>
      <c r="E156">
        <v>0</v>
      </c>
      <c r="F156">
        <v>6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1</v>
      </c>
      <c r="M156">
        <v>0</v>
      </c>
      <c r="N156">
        <v>0</v>
      </c>
      <c r="O156">
        <v>0</v>
      </c>
      <c r="P156">
        <v>2</v>
      </c>
      <c r="Q156">
        <f t="shared" si="7"/>
        <v>9</v>
      </c>
      <c r="R156">
        <v>0</v>
      </c>
      <c r="S156" s="73">
        <v>0</v>
      </c>
      <c r="T156" s="73">
        <v>15</v>
      </c>
      <c r="U156" s="73">
        <v>40</v>
      </c>
    </row>
    <row r="157" spans="2:21" x14ac:dyDescent="0.2">
      <c r="B157" s="9">
        <v>2012</v>
      </c>
      <c r="C157">
        <v>0</v>
      </c>
      <c r="D157">
        <v>0</v>
      </c>
      <c r="E157">
        <v>0</v>
      </c>
      <c r="F157">
        <v>6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2</v>
      </c>
      <c r="Q157">
        <f t="shared" si="7"/>
        <v>8</v>
      </c>
      <c r="R157">
        <v>0</v>
      </c>
      <c r="S157" s="73">
        <v>0</v>
      </c>
      <c r="T157" s="73">
        <v>14</v>
      </c>
      <c r="U157" s="73">
        <v>36</v>
      </c>
    </row>
    <row r="158" spans="2:21" x14ac:dyDescent="0.2">
      <c r="B158" s="9">
        <v>2013</v>
      </c>
      <c r="C158">
        <v>0</v>
      </c>
      <c r="D158">
        <v>0</v>
      </c>
      <c r="E158">
        <v>0</v>
      </c>
      <c r="F158">
        <v>6</v>
      </c>
      <c r="G158">
        <v>0</v>
      </c>
      <c r="H158">
        <v>0</v>
      </c>
      <c r="I158">
        <v>0</v>
      </c>
      <c r="J158">
        <v>1</v>
      </c>
      <c r="K158">
        <v>0</v>
      </c>
      <c r="L158">
        <v>1</v>
      </c>
      <c r="M158">
        <v>0</v>
      </c>
      <c r="N158">
        <v>0</v>
      </c>
      <c r="O158">
        <v>0</v>
      </c>
      <c r="P158">
        <v>2</v>
      </c>
      <c r="Q158">
        <f t="shared" si="7"/>
        <v>10</v>
      </c>
      <c r="R158">
        <v>0</v>
      </c>
      <c r="S158">
        <v>0</v>
      </c>
      <c r="T158">
        <v>16</v>
      </c>
      <c r="U158">
        <v>39</v>
      </c>
    </row>
    <row r="159" spans="2:21" x14ac:dyDescent="0.2">
      <c r="B159" s="9">
        <v>2014</v>
      </c>
      <c r="C159">
        <v>0</v>
      </c>
      <c r="D159">
        <v>0</v>
      </c>
      <c r="E159">
        <v>0</v>
      </c>
      <c r="F159">
        <v>6</v>
      </c>
      <c r="G159">
        <v>0</v>
      </c>
      <c r="H159">
        <v>0</v>
      </c>
      <c r="I159">
        <v>0</v>
      </c>
      <c r="J159">
        <v>1</v>
      </c>
      <c r="K159">
        <v>0</v>
      </c>
      <c r="L159">
        <v>1</v>
      </c>
      <c r="M159">
        <v>0</v>
      </c>
      <c r="N159">
        <v>0</v>
      </c>
      <c r="O159">
        <v>0</v>
      </c>
      <c r="P159">
        <v>2</v>
      </c>
      <c r="Q159">
        <f t="shared" si="7"/>
        <v>10</v>
      </c>
      <c r="R159">
        <v>0</v>
      </c>
      <c r="S159">
        <v>0</v>
      </c>
      <c r="T159">
        <v>16</v>
      </c>
      <c r="U159">
        <v>33</v>
      </c>
    </row>
    <row r="160" spans="2:21" x14ac:dyDescent="0.2">
      <c r="B160" s="9">
        <v>2015</v>
      </c>
      <c r="C160">
        <v>0</v>
      </c>
      <c r="D160">
        <v>0</v>
      </c>
      <c r="E160">
        <v>0</v>
      </c>
      <c r="F160">
        <v>6</v>
      </c>
      <c r="G160">
        <v>0</v>
      </c>
      <c r="H160">
        <v>0</v>
      </c>
      <c r="I160">
        <v>0</v>
      </c>
      <c r="J160">
        <v>1</v>
      </c>
      <c r="K160">
        <v>0</v>
      </c>
      <c r="L160">
        <v>1</v>
      </c>
      <c r="M160">
        <v>0</v>
      </c>
      <c r="N160">
        <v>0</v>
      </c>
      <c r="O160">
        <v>0</v>
      </c>
      <c r="P160">
        <v>1</v>
      </c>
      <c r="Q160">
        <f t="shared" si="7"/>
        <v>9</v>
      </c>
      <c r="R160">
        <v>0</v>
      </c>
      <c r="S160">
        <v>0</v>
      </c>
      <c r="T160">
        <v>15</v>
      </c>
      <c r="U160">
        <v>34</v>
      </c>
    </row>
    <row r="161" spans="2:21" x14ac:dyDescent="0.2">
      <c r="B161" s="9">
        <v>2016</v>
      </c>
      <c r="C161">
        <v>0</v>
      </c>
      <c r="D161">
        <v>0</v>
      </c>
      <c r="E161">
        <v>0</v>
      </c>
      <c r="F161">
        <v>6</v>
      </c>
      <c r="G161">
        <v>0</v>
      </c>
      <c r="H161">
        <v>0</v>
      </c>
      <c r="I161">
        <v>0</v>
      </c>
      <c r="J161">
        <v>1</v>
      </c>
      <c r="K161">
        <v>0</v>
      </c>
      <c r="L161">
        <v>1</v>
      </c>
      <c r="M161">
        <v>0</v>
      </c>
      <c r="N161">
        <v>0</v>
      </c>
      <c r="O161">
        <v>0</v>
      </c>
      <c r="P161">
        <v>1</v>
      </c>
      <c r="Q161">
        <f t="shared" si="7"/>
        <v>9</v>
      </c>
      <c r="R161">
        <v>0</v>
      </c>
      <c r="S161">
        <v>0</v>
      </c>
      <c r="T161">
        <v>15</v>
      </c>
      <c r="U161" s="28">
        <v>36</v>
      </c>
    </row>
    <row r="162" spans="2:21" x14ac:dyDescent="0.2">
      <c r="B162" s="9">
        <v>2017</v>
      </c>
      <c r="C162">
        <v>0</v>
      </c>
      <c r="D162">
        <v>0</v>
      </c>
      <c r="E162">
        <v>0</v>
      </c>
      <c r="F162">
        <v>6</v>
      </c>
      <c r="G162">
        <v>0</v>
      </c>
      <c r="H162">
        <v>0</v>
      </c>
      <c r="I162">
        <v>0</v>
      </c>
      <c r="J162">
        <v>1</v>
      </c>
      <c r="K162">
        <v>0</v>
      </c>
      <c r="L162">
        <v>1</v>
      </c>
      <c r="M162">
        <v>0</v>
      </c>
      <c r="N162">
        <v>0</v>
      </c>
      <c r="O162">
        <v>0</v>
      </c>
      <c r="P162">
        <v>1</v>
      </c>
      <c r="Q162">
        <f t="shared" si="7"/>
        <v>9</v>
      </c>
      <c r="R162">
        <v>0</v>
      </c>
      <c r="S162">
        <v>0</v>
      </c>
      <c r="T162">
        <v>15</v>
      </c>
      <c r="U162">
        <v>36</v>
      </c>
    </row>
    <row r="163" spans="2:21" x14ac:dyDescent="0.2">
      <c r="B163" s="9">
        <v>2018</v>
      </c>
      <c r="C163">
        <v>0</v>
      </c>
      <c r="D163">
        <v>0</v>
      </c>
      <c r="E163">
        <v>0</v>
      </c>
      <c r="F163">
        <v>6</v>
      </c>
      <c r="G163">
        <v>0</v>
      </c>
      <c r="H163">
        <v>0</v>
      </c>
      <c r="I163">
        <v>0</v>
      </c>
      <c r="J163">
        <v>2</v>
      </c>
      <c r="K163">
        <v>0</v>
      </c>
      <c r="L163">
        <v>1</v>
      </c>
      <c r="M163">
        <v>0</v>
      </c>
      <c r="N163">
        <v>0</v>
      </c>
      <c r="O163">
        <v>0</v>
      </c>
      <c r="P163">
        <v>1</v>
      </c>
      <c r="Q163">
        <f t="shared" si="7"/>
        <v>10</v>
      </c>
      <c r="R163">
        <v>0</v>
      </c>
      <c r="S163">
        <v>0</v>
      </c>
      <c r="T163">
        <v>16</v>
      </c>
      <c r="U163">
        <v>39</v>
      </c>
    </row>
    <row r="164" spans="2:21" x14ac:dyDescent="0.2">
      <c r="B164" s="9">
        <v>2019</v>
      </c>
      <c r="C164">
        <v>0</v>
      </c>
      <c r="D164">
        <v>0</v>
      </c>
      <c r="E164">
        <v>0</v>
      </c>
      <c r="F164">
        <v>6</v>
      </c>
      <c r="G164">
        <v>0</v>
      </c>
      <c r="H164">
        <v>0</v>
      </c>
      <c r="I164">
        <v>0</v>
      </c>
      <c r="J164">
        <v>2</v>
      </c>
      <c r="K164">
        <v>0</v>
      </c>
      <c r="L164">
        <v>1</v>
      </c>
      <c r="M164">
        <v>0</v>
      </c>
      <c r="N164">
        <v>0</v>
      </c>
      <c r="O164">
        <v>0</v>
      </c>
      <c r="P164">
        <v>1</v>
      </c>
      <c r="Q164">
        <f t="shared" si="7"/>
        <v>10</v>
      </c>
      <c r="R164">
        <v>0</v>
      </c>
      <c r="S164">
        <v>0</v>
      </c>
      <c r="T164">
        <v>16</v>
      </c>
      <c r="U164">
        <v>40</v>
      </c>
    </row>
    <row r="165" spans="2:21" x14ac:dyDescent="0.2">
      <c r="U165" s="28"/>
    </row>
    <row r="166" spans="2:21" x14ac:dyDescent="0.2">
      <c r="B166" s="9" t="s">
        <v>219</v>
      </c>
    </row>
    <row r="167" spans="2:21" x14ac:dyDescent="0.2">
      <c r="C167" t="s">
        <v>194</v>
      </c>
      <c r="D167" t="s">
        <v>195</v>
      </c>
      <c r="E167" t="s">
        <v>196</v>
      </c>
      <c r="F167" t="s">
        <v>197</v>
      </c>
      <c r="G167" t="s">
        <v>198</v>
      </c>
      <c r="H167" t="s">
        <v>199</v>
      </c>
      <c r="I167" t="s">
        <v>200</v>
      </c>
      <c r="J167" t="s">
        <v>201</v>
      </c>
      <c r="K167" s="9" t="s">
        <v>202</v>
      </c>
      <c r="L167" s="73" t="s">
        <v>203</v>
      </c>
      <c r="M167" t="s">
        <v>204</v>
      </c>
      <c r="N167" t="s">
        <v>205</v>
      </c>
      <c r="O167" t="s">
        <v>206</v>
      </c>
      <c r="P167" t="s">
        <v>207</v>
      </c>
      <c r="Q167" s="9" t="s">
        <v>208</v>
      </c>
      <c r="R167" s="73" t="s">
        <v>209</v>
      </c>
      <c r="S167" s="73" t="s">
        <v>210</v>
      </c>
      <c r="T167" s="9" t="s">
        <v>211</v>
      </c>
      <c r="U167" s="9" t="s">
        <v>212</v>
      </c>
    </row>
    <row r="168" spans="2:21" x14ac:dyDescent="0.2">
      <c r="B168" s="9">
        <v>2000</v>
      </c>
      <c r="C168">
        <v>0</v>
      </c>
      <c r="D168">
        <v>0</v>
      </c>
      <c r="E168">
        <v>0</v>
      </c>
      <c r="F168">
        <v>1</v>
      </c>
      <c r="G168">
        <v>0</v>
      </c>
      <c r="H168">
        <v>0</v>
      </c>
      <c r="I168">
        <v>0</v>
      </c>
      <c r="J168">
        <v>3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3</v>
      </c>
      <c r="Q168">
        <f t="shared" ref="Q168:Q187" si="8">SUM(C168:P168)</f>
        <v>7</v>
      </c>
      <c r="R168" s="73">
        <v>0</v>
      </c>
      <c r="S168" s="73">
        <v>0</v>
      </c>
      <c r="T168">
        <v>13</v>
      </c>
      <c r="U168">
        <v>38</v>
      </c>
    </row>
    <row r="169" spans="2:21" x14ac:dyDescent="0.2">
      <c r="B169" s="9">
        <v>2001</v>
      </c>
      <c r="C169">
        <v>0</v>
      </c>
      <c r="D169">
        <v>0</v>
      </c>
      <c r="E169">
        <v>0</v>
      </c>
      <c r="F169">
        <v>1</v>
      </c>
      <c r="G169">
        <v>0</v>
      </c>
      <c r="H169">
        <v>0</v>
      </c>
      <c r="I169">
        <v>0</v>
      </c>
      <c r="J169">
        <v>3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4</v>
      </c>
      <c r="Q169">
        <f t="shared" si="8"/>
        <v>8</v>
      </c>
      <c r="R169" s="73">
        <v>0</v>
      </c>
      <c r="S169" s="73">
        <v>0</v>
      </c>
      <c r="T169">
        <v>14</v>
      </c>
      <c r="U169">
        <v>41</v>
      </c>
    </row>
    <row r="170" spans="2:21" x14ac:dyDescent="0.2">
      <c r="B170" s="9">
        <v>2002</v>
      </c>
      <c r="C170">
        <v>0</v>
      </c>
      <c r="D170">
        <v>0</v>
      </c>
      <c r="E170">
        <v>0</v>
      </c>
      <c r="F170">
        <v>1</v>
      </c>
      <c r="G170">
        <v>0</v>
      </c>
      <c r="H170">
        <v>0</v>
      </c>
      <c r="I170">
        <v>0</v>
      </c>
      <c r="J170">
        <v>3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4</v>
      </c>
      <c r="Q170">
        <f t="shared" si="8"/>
        <v>8</v>
      </c>
      <c r="R170" s="73">
        <v>0</v>
      </c>
      <c r="S170" s="73">
        <v>1</v>
      </c>
      <c r="T170">
        <v>15</v>
      </c>
      <c r="U170">
        <v>41</v>
      </c>
    </row>
    <row r="171" spans="2:21" x14ac:dyDescent="0.2">
      <c r="B171" s="9">
        <v>2003</v>
      </c>
      <c r="C171">
        <v>0</v>
      </c>
      <c r="D171">
        <v>0</v>
      </c>
      <c r="E171">
        <v>0</v>
      </c>
      <c r="F171">
        <v>1</v>
      </c>
      <c r="G171">
        <v>0</v>
      </c>
      <c r="H171">
        <v>0</v>
      </c>
      <c r="I171">
        <v>0</v>
      </c>
      <c r="J171">
        <v>3</v>
      </c>
      <c r="K171">
        <v>0</v>
      </c>
      <c r="L171">
        <v>1</v>
      </c>
      <c r="M171">
        <v>0</v>
      </c>
      <c r="N171">
        <v>0</v>
      </c>
      <c r="O171">
        <v>0</v>
      </c>
      <c r="P171">
        <v>4</v>
      </c>
      <c r="Q171">
        <f t="shared" si="8"/>
        <v>9</v>
      </c>
      <c r="R171" s="73">
        <v>0</v>
      </c>
      <c r="S171" s="73">
        <v>1</v>
      </c>
      <c r="T171">
        <v>17</v>
      </c>
      <c r="U171">
        <v>47</v>
      </c>
    </row>
    <row r="172" spans="2:21" x14ac:dyDescent="0.2">
      <c r="B172" s="9">
        <v>2004</v>
      </c>
      <c r="C172">
        <v>0</v>
      </c>
      <c r="D172">
        <v>0</v>
      </c>
      <c r="E172">
        <v>0</v>
      </c>
      <c r="F172">
        <v>1</v>
      </c>
      <c r="G172">
        <v>0</v>
      </c>
      <c r="H172">
        <v>0</v>
      </c>
      <c r="I172">
        <v>0</v>
      </c>
      <c r="J172">
        <v>4</v>
      </c>
      <c r="K172">
        <v>0</v>
      </c>
      <c r="L172">
        <v>1</v>
      </c>
      <c r="M172">
        <v>0</v>
      </c>
      <c r="N172">
        <v>0</v>
      </c>
      <c r="O172">
        <v>0</v>
      </c>
      <c r="P172">
        <v>3</v>
      </c>
      <c r="Q172">
        <f t="shared" si="8"/>
        <v>9</v>
      </c>
      <c r="R172" s="73">
        <v>0</v>
      </c>
      <c r="S172" s="73">
        <v>1</v>
      </c>
      <c r="T172">
        <v>20</v>
      </c>
      <c r="U172">
        <v>51</v>
      </c>
    </row>
    <row r="173" spans="2:21" x14ac:dyDescent="0.2">
      <c r="B173" s="9">
        <v>2005</v>
      </c>
      <c r="C173">
        <v>0</v>
      </c>
      <c r="D173">
        <v>0</v>
      </c>
      <c r="E173">
        <v>0</v>
      </c>
      <c r="F173">
        <v>1</v>
      </c>
      <c r="G173">
        <v>0</v>
      </c>
      <c r="H173">
        <v>0</v>
      </c>
      <c r="I173">
        <v>0</v>
      </c>
      <c r="J173">
        <v>4</v>
      </c>
      <c r="K173">
        <v>0</v>
      </c>
      <c r="L173">
        <v>1</v>
      </c>
      <c r="M173">
        <v>0</v>
      </c>
      <c r="N173">
        <v>0</v>
      </c>
      <c r="O173">
        <v>0</v>
      </c>
      <c r="P173">
        <v>3</v>
      </c>
      <c r="Q173">
        <f t="shared" si="8"/>
        <v>9</v>
      </c>
      <c r="R173" s="73">
        <v>0</v>
      </c>
      <c r="S173" s="73">
        <v>0</v>
      </c>
      <c r="T173">
        <v>18</v>
      </c>
      <c r="U173">
        <v>49</v>
      </c>
    </row>
    <row r="174" spans="2:21" x14ac:dyDescent="0.2">
      <c r="B174" s="9">
        <v>2006</v>
      </c>
      <c r="C174">
        <v>0</v>
      </c>
      <c r="D174">
        <v>0</v>
      </c>
      <c r="E174">
        <v>0</v>
      </c>
      <c r="F174">
        <v>1</v>
      </c>
      <c r="G174">
        <v>0</v>
      </c>
      <c r="H174">
        <v>0</v>
      </c>
      <c r="I174">
        <v>0</v>
      </c>
      <c r="J174">
        <v>4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3</v>
      </c>
      <c r="Q174">
        <f t="shared" si="8"/>
        <v>8</v>
      </c>
      <c r="R174" s="73">
        <v>0</v>
      </c>
      <c r="S174" s="73">
        <v>0</v>
      </c>
      <c r="T174">
        <v>17</v>
      </c>
      <c r="U174">
        <v>49</v>
      </c>
    </row>
    <row r="175" spans="2:21" x14ac:dyDescent="0.2">
      <c r="B175" s="9">
        <v>2007</v>
      </c>
      <c r="C175">
        <v>0</v>
      </c>
      <c r="D175">
        <v>0</v>
      </c>
      <c r="E175">
        <v>0</v>
      </c>
      <c r="F175">
        <v>1</v>
      </c>
      <c r="G175">
        <v>0</v>
      </c>
      <c r="H175">
        <v>0</v>
      </c>
      <c r="I175">
        <v>0</v>
      </c>
      <c r="J175">
        <v>4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3</v>
      </c>
      <c r="Q175">
        <f t="shared" si="8"/>
        <v>8</v>
      </c>
      <c r="R175" s="73">
        <v>0</v>
      </c>
      <c r="S175" s="73">
        <v>0</v>
      </c>
      <c r="T175">
        <v>18</v>
      </c>
      <c r="U175">
        <v>48</v>
      </c>
    </row>
    <row r="176" spans="2:21" x14ac:dyDescent="0.2">
      <c r="B176" s="9">
        <v>2008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4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3</v>
      </c>
      <c r="Q176">
        <f t="shared" si="8"/>
        <v>7</v>
      </c>
      <c r="R176" s="73">
        <v>0</v>
      </c>
      <c r="S176" s="73">
        <v>0</v>
      </c>
      <c r="T176">
        <v>15</v>
      </c>
      <c r="U176">
        <v>45</v>
      </c>
    </row>
    <row r="177" spans="2:21" x14ac:dyDescent="0.2">
      <c r="B177" s="9">
        <v>2009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4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2</v>
      </c>
      <c r="Q177">
        <f t="shared" si="8"/>
        <v>6</v>
      </c>
      <c r="R177" s="73">
        <v>0</v>
      </c>
      <c r="S177" s="73">
        <v>0</v>
      </c>
      <c r="T177">
        <v>15</v>
      </c>
      <c r="U177">
        <v>46</v>
      </c>
    </row>
    <row r="178" spans="2:21" x14ac:dyDescent="0.2">
      <c r="B178" s="9">
        <v>2010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4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3</v>
      </c>
      <c r="Q178">
        <f t="shared" si="8"/>
        <v>7</v>
      </c>
      <c r="R178">
        <v>0</v>
      </c>
      <c r="S178">
        <v>0</v>
      </c>
      <c r="T178">
        <v>17</v>
      </c>
      <c r="U178">
        <v>49</v>
      </c>
    </row>
    <row r="179" spans="2:21" x14ac:dyDescent="0.2">
      <c r="B179" s="9">
        <v>2011</v>
      </c>
      <c r="C179">
        <v>0</v>
      </c>
      <c r="D179">
        <v>0</v>
      </c>
      <c r="E179">
        <v>0</v>
      </c>
      <c r="F179">
        <v>1</v>
      </c>
      <c r="G179">
        <v>0</v>
      </c>
      <c r="H179">
        <v>0</v>
      </c>
      <c r="I179">
        <v>0</v>
      </c>
      <c r="J179">
        <v>4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4</v>
      </c>
      <c r="Q179">
        <f t="shared" si="8"/>
        <v>9</v>
      </c>
      <c r="R179">
        <v>0</v>
      </c>
      <c r="S179">
        <v>0</v>
      </c>
      <c r="T179">
        <v>19</v>
      </c>
      <c r="U179">
        <v>51</v>
      </c>
    </row>
    <row r="180" spans="2:21" x14ac:dyDescent="0.2">
      <c r="B180" s="9">
        <v>2012</v>
      </c>
      <c r="C180">
        <v>0</v>
      </c>
      <c r="D180">
        <v>0</v>
      </c>
      <c r="E180">
        <v>0</v>
      </c>
      <c r="F180">
        <v>1</v>
      </c>
      <c r="G180">
        <v>0</v>
      </c>
      <c r="H180">
        <v>0</v>
      </c>
      <c r="I180">
        <v>0</v>
      </c>
      <c r="J180">
        <v>4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4</v>
      </c>
      <c r="Q180">
        <f t="shared" si="8"/>
        <v>9</v>
      </c>
      <c r="R180">
        <v>0</v>
      </c>
      <c r="S180">
        <v>0</v>
      </c>
      <c r="T180">
        <v>19</v>
      </c>
      <c r="U180">
        <v>55</v>
      </c>
    </row>
    <row r="181" spans="2:21" x14ac:dyDescent="0.2">
      <c r="B181" s="9">
        <v>2013</v>
      </c>
      <c r="C181">
        <v>0</v>
      </c>
      <c r="D181">
        <v>0</v>
      </c>
      <c r="E181">
        <v>0</v>
      </c>
      <c r="F181">
        <v>1</v>
      </c>
      <c r="G181">
        <v>0</v>
      </c>
      <c r="H181">
        <v>0</v>
      </c>
      <c r="I181">
        <v>0</v>
      </c>
      <c r="J181">
        <v>4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4</v>
      </c>
      <c r="Q181">
        <f t="shared" si="8"/>
        <v>9</v>
      </c>
      <c r="R181">
        <v>0</v>
      </c>
      <c r="S181">
        <v>0</v>
      </c>
      <c r="T181">
        <v>19</v>
      </c>
      <c r="U181">
        <v>55</v>
      </c>
    </row>
    <row r="182" spans="2:21" x14ac:dyDescent="0.2">
      <c r="B182" s="9">
        <v>2014</v>
      </c>
      <c r="C182">
        <v>0</v>
      </c>
      <c r="D182">
        <v>0</v>
      </c>
      <c r="E182">
        <v>0</v>
      </c>
      <c r="F182">
        <v>1</v>
      </c>
      <c r="G182">
        <v>0</v>
      </c>
      <c r="H182">
        <v>0</v>
      </c>
      <c r="I182">
        <v>0</v>
      </c>
      <c r="J182">
        <v>4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4</v>
      </c>
      <c r="Q182">
        <f t="shared" si="8"/>
        <v>9</v>
      </c>
      <c r="R182">
        <v>0</v>
      </c>
      <c r="S182">
        <v>0</v>
      </c>
      <c r="T182">
        <v>16</v>
      </c>
      <c r="U182">
        <v>33</v>
      </c>
    </row>
    <row r="183" spans="2:21" x14ac:dyDescent="0.2">
      <c r="B183" s="9">
        <v>2015</v>
      </c>
      <c r="C183">
        <v>0</v>
      </c>
      <c r="D183">
        <v>0</v>
      </c>
      <c r="E183">
        <v>0</v>
      </c>
      <c r="F183">
        <v>1</v>
      </c>
      <c r="G183">
        <v>0</v>
      </c>
      <c r="H183">
        <v>0</v>
      </c>
      <c r="I183">
        <v>0</v>
      </c>
      <c r="J183">
        <v>4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4</v>
      </c>
      <c r="Q183">
        <f t="shared" si="8"/>
        <v>9</v>
      </c>
      <c r="R183">
        <v>0</v>
      </c>
      <c r="S183">
        <v>0</v>
      </c>
      <c r="T183">
        <v>16</v>
      </c>
      <c r="U183">
        <v>29</v>
      </c>
    </row>
    <row r="184" spans="2:21" x14ac:dyDescent="0.2">
      <c r="B184" s="9">
        <v>2016</v>
      </c>
      <c r="C184">
        <v>0</v>
      </c>
      <c r="D184">
        <v>0</v>
      </c>
      <c r="E184">
        <v>0</v>
      </c>
      <c r="F184">
        <v>1</v>
      </c>
      <c r="G184">
        <v>0</v>
      </c>
      <c r="H184">
        <v>0</v>
      </c>
      <c r="I184">
        <v>0</v>
      </c>
      <c r="J184">
        <v>4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3</v>
      </c>
      <c r="Q184">
        <f t="shared" si="8"/>
        <v>8</v>
      </c>
      <c r="R184">
        <v>0</v>
      </c>
      <c r="S184">
        <v>0</v>
      </c>
      <c r="T184">
        <v>15</v>
      </c>
      <c r="U184" s="28">
        <v>28</v>
      </c>
    </row>
    <row r="185" spans="2:21" x14ac:dyDescent="0.2">
      <c r="B185" s="9">
        <v>2017</v>
      </c>
      <c r="C185">
        <v>0</v>
      </c>
      <c r="D185">
        <v>0</v>
      </c>
      <c r="E185">
        <v>0</v>
      </c>
      <c r="F185">
        <v>1</v>
      </c>
      <c r="G185">
        <v>0</v>
      </c>
      <c r="H185">
        <v>0</v>
      </c>
      <c r="I185">
        <v>0</v>
      </c>
      <c r="J185">
        <v>4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2</v>
      </c>
      <c r="Q185">
        <f t="shared" si="8"/>
        <v>7</v>
      </c>
      <c r="R185">
        <v>0</v>
      </c>
      <c r="S185">
        <v>0</v>
      </c>
      <c r="T185">
        <v>14</v>
      </c>
      <c r="U185">
        <v>27</v>
      </c>
    </row>
    <row r="186" spans="2:21" x14ac:dyDescent="0.2">
      <c r="B186" s="9">
        <v>2018</v>
      </c>
      <c r="C186">
        <v>0</v>
      </c>
      <c r="D186">
        <v>0</v>
      </c>
      <c r="E186">
        <v>0</v>
      </c>
      <c r="F186">
        <v>1</v>
      </c>
      <c r="G186">
        <v>0</v>
      </c>
      <c r="H186">
        <v>0</v>
      </c>
      <c r="I186">
        <v>0</v>
      </c>
      <c r="J186">
        <v>3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2</v>
      </c>
      <c r="Q186">
        <f t="shared" si="8"/>
        <v>6</v>
      </c>
      <c r="R186">
        <v>0</v>
      </c>
      <c r="S186">
        <v>0</v>
      </c>
      <c r="T186">
        <v>13</v>
      </c>
      <c r="U186">
        <v>25</v>
      </c>
    </row>
    <row r="187" spans="2:21" x14ac:dyDescent="0.2">
      <c r="B187" s="9">
        <v>2019</v>
      </c>
      <c r="C187">
        <v>0</v>
      </c>
      <c r="D187">
        <v>0</v>
      </c>
      <c r="E187">
        <v>0</v>
      </c>
      <c r="F187">
        <v>1</v>
      </c>
      <c r="G187">
        <v>0</v>
      </c>
      <c r="H187">
        <v>0</v>
      </c>
      <c r="I187">
        <v>0</v>
      </c>
      <c r="J187">
        <v>3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2</v>
      </c>
      <c r="Q187">
        <f t="shared" si="8"/>
        <v>6</v>
      </c>
      <c r="R187">
        <v>0</v>
      </c>
      <c r="S187">
        <v>0</v>
      </c>
      <c r="T187">
        <v>13</v>
      </c>
      <c r="U187">
        <v>24</v>
      </c>
    </row>
    <row r="189" spans="2:21" x14ac:dyDescent="0.2">
      <c r="B189" s="9" t="s">
        <v>220</v>
      </c>
    </row>
    <row r="190" spans="2:21" x14ac:dyDescent="0.2">
      <c r="C190" t="s">
        <v>194</v>
      </c>
      <c r="D190" t="s">
        <v>195</v>
      </c>
      <c r="E190" t="s">
        <v>196</v>
      </c>
      <c r="F190" t="s">
        <v>197</v>
      </c>
      <c r="G190" t="s">
        <v>198</v>
      </c>
      <c r="H190" t="s">
        <v>199</v>
      </c>
      <c r="I190" t="s">
        <v>200</v>
      </c>
      <c r="J190" t="s">
        <v>201</v>
      </c>
      <c r="K190" s="9" t="s">
        <v>202</v>
      </c>
      <c r="L190" s="73" t="s">
        <v>203</v>
      </c>
      <c r="M190" t="s">
        <v>204</v>
      </c>
      <c r="N190" t="s">
        <v>205</v>
      </c>
      <c r="O190" t="s">
        <v>206</v>
      </c>
      <c r="P190" t="s">
        <v>207</v>
      </c>
      <c r="Q190" s="9" t="s">
        <v>208</v>
      </c>
      <c r="R190" s="73" t="s">
        <v>209</v>
      </c>
      <c r="S190" s="73" t="s">
        <v>210</v>
      </c>
      <c r="T190" s="9" t="s">
        <v>211</v>
      </c>
      <c r="U190" s="9" t="s">
        <v>212</v>
      </c>
    </row>
    <row r="191" spans="2:21" x14ac:dyDescent="0.2">
      <c r="B191" s="9">
        <v>2000</v>
      </c>
      <c r="C191">
        <v>0</v>
      </c>
      <c r="D191">
        <v>1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f t="shared" ref="Q191:Q210" si="9">SUM(C191:P191)</f>
        <v>1</v>
      </c>
      <c r="R191" s="73">
        <v>0</v>
      </c>
      <c r="S191" s="73">
        <v>0</v>
      </c>
      <c r="T191">
        <v>1</v>
      </c>
      <c r="U191">
        <v>13</v>
      </c>
    </row>
    <row r="192" spans="2:21" x14ac:dyDescent="0.2">
      <c r="B192" s="9">
        <v>2001</v>
      </c>
      <c r="C192">
        <v>0</v>
      </c>
      <c r="D192">
        <v>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f t="shared" si="9"/>
        <v>1</v>
      </c>
      <c r="R192" s="73">
        <v>0</v>
      </c>
      <c r="S192" s="73">
        <v>0</v>
      </c>
      <c r="T192">
        <v>1</v>
      </c>
      <c r="U192">
        <v>13</v>
      </c>
    </row>
    <row r="193" spans="2:21" x14ac:dyDescent="0.2">
      <c r="B193" s="9">
        <v>2002</v>
      </c>
      <c r="C193">
        <v>0</v>
      </c>
      <c r="D193">
        <v>1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f t="shared" si="9"/>
        <v>1</v>
      </c>
      <c r="R193" s="73">
        <v>0</v>
      </c>
      <c r="S193" s="73">
        <v>0</v>
      </c>
      <c r="T193">
        <v>1</v>
      </c>
      <c r="U193">
        <v>14</v>
      </c>
    </row>
    <row r="194" spans="2:21" x14ac:dyDescent="0.2">
      <c r="B194" s="9">
        <v>2003</v>
      </c>
      <c r="C194">
        <v>0</v>
      </c>
      <c r="D194">
        <v>1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f t="shared" si="9"/>
        <v>1</v>
      </c>
      <c r="R194" s="73">
        <v>0</v>
      </c>
      <c r="S194" s="73">
        <v>0</v>
      </c>
      <c r="T194">
        <v>2</v>
      </c>
      <c r="U194">
        <v>15</v>
      </c>
    </row>
    <row r="195" spans="2:21" x14ac:dyDescent="0.2">
      <c r="B195" s="9">
        <v>2004</v>
      </c>
      <c r="C195">
        <v>0</v>
      </c>
      <c r="D195">
        <v>1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f t="shared" si="9"/>
        <v>1</v>
      </c>
      <c r="R195" s="73">
        <v>0</v>
      </c>
      <c r="S195" s="73">
        <v>0</v>
      </c>
      <c r="T195">
        <v>2</v>
      </c>
      <c r="U195">
        <v>16</v>
      </c>
    </row>
    <row r="196" spans="2:21" x14ac:dyDescent="0.2">
      <c r="B196" s="9">
        <v>2005</v>
      </c>
      <c r="C196">
        <v>0</v>
      </c>
      <c r="D196">
        <v>1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f t="shared" si="9"/>
        <v>1</v>
      </c>
      <c r="R196" s="73">
        <v>0</v>
      </c>
      <c r="S196" s="73">
        <v>0</v>
      </c>
      <c r="T196">
        <v>3</v>
      </c>
      <c r="U196">
        <v>17</v>
      </c>
    </row>
    <row r="197" spans="2:21" x14ac:dyDescent="0.2">
      <c r="B197" s="9">
        <v>2006</v>
      </c>
      <c r="C197">
        <v>0</v>
      </c>
      <c r="D197">
        <v>1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f t="shared" si="9"/>
        <v>1</v>
      </c>
      <c r="R197" s="73">
        <v>0</v>
      </c>
      <c r="S197" s="73">
        <v>0</v>
      </c>
      <c r="T197">
        <v>3</v>
      </c>
      <c r="U197">
        <v>18</v>
      </c>
    </row>
    <row r="198" spans="2:21" x14ac:dyDescent="0.2">
      <c r="B198" s="9">
        <v>2007</v>
      </c>
      <c r="C198">
        <v>0</v>
      </c>
      <c r="D198">
        <v>1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f t="shared" si="9"/>
        <v>1</v>
      </c>
      <c r="R198" s="73">
        <v>0</v>
      </c>
      <c r="S198" s="73">
        <v>0</v>
      </c>
      <c r="T198">
        <v>4</v>
      </c>
      <c r="U198">
        <v>19</v>
      </c>
    </row>
    <row r="199" spans="2:21" x14ac:dyDescent="0.2">
      <c r="B199" s="9">
        <v>2008</v>
      </c>
      <c r="C199">
        <v>0</v>
      </c>
      <c r="D199">
        <v>1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f t="shared" si="9"/>
        <v>1</v>
      </c>
      <c r="R199" s="73">
        <v>0</v>
      </c>
      <c r="S199" s="73">
        <v>0</v>
      </c>
      <c r="T199">
        <v>6</v>
      </c>
      <c r="U199">
        <v>22</v>
      </c>
    </row>
    <row r="200" spans="2:21" x14ac:dyDescent="0.2">
      <c r="B200" s="9">
        <v>2009</v>
      </c>
      <c r="C200">
        <v>0</v>
      </c>
      <c r="D200">
        <v>1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f t="shared" si="9"/>
        <v>1</v>
      </c>
      <c r="R200" s="73">
        <v>0</v>
      </c>
      <c r="S200" s="73">
        <v>0</v>
      </c>
      <c r="T200">
        <v>5</v>
      </c>
      <c r="U200">
        <v>23</v>
      </c>
    </row>
    <row r="201" spans="2:21" x14ac:dyDescent="0.2">
      <c r="B201" s="9">
        <v>2010</v>
      </c>
      <c r="C201">
        <v>0</v>
      </c>
      <c r="D201">
        <v>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f t="shared" si="9"/>
        <v>1</v>
      </c>
      <c r="R201">
        <v>0</v>
      </c>
      <c r="S201">
        <v>0</v>
      </c>
      <c r="T201">
        <v>5</v>
      </c>
      <c r="U201">
        <v>22</v>
      </c>
    </row>
    <row r="202" spans="2:21" x14ac:dyDescent="0.2">
      <c r="B202" s="9">
        <v>2011</v>
      </c>
      <c r="C202">
        <v>0</v>
      </c>
      <c r="D202">
        <v>1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f t="shared" si="9"/>
        <v>1</v>
      </c>
      <c r="R202">
        <v>0</v>
      </c>
      <c r="S202">
        <v>0</v>
      </c>
      <c r="T202">
        <v>5</v>
      </c>
      <c r="U202">
        <v>20</v>
      </c>
    </row>
    <row r="203" spans="2:21" x14ac:dyDescent="0.2">
      <c r="B203" s="9">
        <v>2012</v>
      </c>
      <c r="C203">
        <v>0</v>
      </c>
      <c r="D203">
        <v>1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f t="shared" si="9"/>
        <v>1</v>
      </c>
      <c r="R203">
        <v>0</v>
      </c>
      <c r="S203">
        <v>0</v>
      </c>
      <c r="T203">
        <v>5</v>
      </c>
      <c r="U203">
        <v>23</v>
      </c>
    </row>
    <row r="204" spans="2:21" x14ac:dyDescent="0.2">
      <c r="B204" s="9">
        <v>2013</v>
      </c>
      <c r="C204">
        <v>0</v>
      </c>
      <c r="D204">
        <v>1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f t="shared" si="9"/>
        <v>1</v>
      </c>
      <c r="R204">
        <v>0</v>
      </c>
      <c r="S204">
        <v>0</v>
      </c>
      <c r="T204">
        <v>5</v>
      </c>
      <c r="U204">
        <v>23</v>
      </c>
    </row>
    <row r="205" spans="2:21" x14ac:dyDescent="0.2">
      <c r="B205" s="9">
        <v>2014</v>
      </c>
      <c r="C205">
        <v>0</v>
      </c>
      <c r="D205">
        <v>1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f t="shared" si="9"/>
        <v>1</v>
      </c>
      <c r="R205">
        <v>0</v>
      </c>
      <c r="S205">
        <v>0</v>
      </c>
      <c r="T205">
        <v>3</v>
      </c>
      <c r="U205">
        <v>11</v>
      </c>
    </row>
    <row r="206" spans="2:21" x14ac:dyDescent="0.2">
      <c r="B206" s="9">
        <v>2015</v>
      </c>
      <c r="C206">
        <v>0</v>
      </c>
      <c r="D206">
        <v>1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f t="shared" si="9"/>
        <v>1</v>
      </c>
      <c r="R206">
        <v>0</v>
      </c>
      <c r="S206">
        <v>0</v>
      </c>
      <c r="T206">
        <v>3</v>
      </c>
      <c r="U206">
        <v>12</v>
      </c>
    </row>
    <row r="207" spans="2:21" x14ac:dyDescent="0.2">
      <c r="B207" s="9">
        <v>2016</v>
      </c>
      <c r="C207">
        <v>0</v>
      </c>
      <c r="D207">
        <v>1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f t="shared" si="9"/>
        <v>1</v>
      </c>
      <c r="R207">
        <v>0</v>
      </c>
      <c r="S207">
        <v>0</v>
      </c>
      <c r="T207">
        <v>3</v>
      </c>
      <c r="U207" s="28">
        <v>13</v>
      </c>
    </row>
    <row r="208" spans="2:21" x14ac:dyDescent="0.2">
      <c r="B208" s="9">
        <v>2017</v>
      </c>
      <c r="C208">
        <v>0</v>
      </c>
      <c r="D208">
        <v>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f t="shared" si="9"/>
        <v>1</v>
      </c>
      <c r="R208">
        <v>0</v>
      </c>
      <c r="S208">
        <v>0</v>
      </c>
      <c r="T208">
        <v>3</v>
      </c>
      <c r="U208">
        <v>13</v>
      </c>
    </row>
    <row r="209" spans="2:21" x14ac:dyDescent="0.2">
      <c r="B209" s="9">
        <v>2018</v>
      </c>
      <c r="C209">
        <v>0</v>
      </c>
      <c r="D209">
        <v>1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1</v>
      </c>
      <c r="Q209">
        <f t="shared" si="9"/>
        <v>2</v>
      </c>
      <c r="R209">
        <v>0</v>
      </c>
      <c r="S209">
        <v>0</v>
      </c>
      <c r="T209">
        <v>4</v>
      </c>
      <c r="U209">
        <v>13</v>
      </c>
    </row>
    <row r="210" spans="2:21" x14ac:dyDescent="0.2">
      <c r="B210" s="9">
        <v>2019</v>
      </c>
      <c r="C210">
        <v>0</v>
      </c>
      <c r="D210">
        <v>1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1</v>
      </c>
      <c r="Q210">
        <f t="shared" si="9"/>
        <v>2</v>
      </c>
      <c r="R210">
        <v>0</v>
      </c>
      <c r="S210">
        <v>0</v>
      </c>
      <c r="T210">
        <v>4</v>
      </c>
      <c r="U210">
        <v>13</v>
      </c>
    </row>
    <row r="212" spans="2:21" x14ac:dyDescent="0.2">
      <c r="B212" s="9" t="s">
        <v>221</v>
      </c>
    </row>
    <row r="213" spans="2:21" x14ac:dyDescent="0.2">
      <c r="C213" t="s">
        <v>194</v>
      </c>
      <c r="D213" t="s">
        <v>195</v>
      </c>
      <c r="E213" t="s">
        <v>196</v>
      </c>
      <c r="F213" t="s">
        <v>197</v>
      </c>
      <c r="G213" t="s">
        <v>198</v>
      </c>
      <c r="H213" t="s">
        <v>199</v>
      </c>
      <c r="I213" t="s">
        <v>200</v>
      </c>
      <c r="J213" t="s">
        <v>201</v>
      </c>
      <c r="K213" s="9" t="s">
        <v>202</v>
      </c>
      <c r="L213" s="73" t="s">
        <v>203</v>
      </c>
      <c r="M213" t="s">
        <v>204</v>
      </c>
      <c r="N213" t="s">
        <v>205</v>
      </c>
      <c r="O213" t="s">
        <v>206</v>
      </c>
      <c r="P213" t="s">
        <v>207</v>
      </c>
      <c r="Q213" s="9" t="s">
        <v>208</v>
      </c>
      <c r="R213" s="73" t="s">
        <v>209</v>
      </c>
      <c r="S213" s="73" t="s">
        <v>210</v>
      </c>
      <c r="T213" s="9" t="s">
        <v>211</v>
      </c>
      <c r="U213" s="9" t="s">
        <v>212</v>
      </c>
    </row>
    <row r="214" spans="2:21" x14ac:dyDescent="0.2">
      <c r="B214" s="9">
        <v>2000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1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f t="shared" ref="Q214:Q233" si="10">SUM(C214:P214)</f>
        <v>1</v>
      </c>
      <c r="R214" s="73">
        <v>0</v>
      </c>
      <c r="S214" s="73">
        <v>0</v>
      </c>
      <c r="T214">
        <v>2</v>
      </c>
      <c r="U214">
        <v>4</v>
      </c>
    </row>
    <row r="215" spans="2:21" x14ac:dyDescent="0.2">
      <c r="B215" s="9">
        <v>2001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1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f t="shared" si="10"/>
        <v>1</v>
      </c>
      <c r="R215">
        <v>0</v>
      </c>
      <c r="S215">
        <v>0</v>
      </c>
      <c r="T215">
        <v>2</v>
      </c>
      <c r="U215">
        <v>6</v>
      </c>
    </row>
    <row r="216" spans="2:21" x14ac:dyDescent="0.2">
      <c r="B216" s="9">
        <v>2002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1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f t="shared" si="10"/>
        <v>1</v>
      </c>
      <c r="R216">
        <v>0</v>
      </c>
      <c r="S216">
        <v>0</v>
      </c>
      <c r="T216">
        <v>2</v>
      </c>
      <c r="U216">
        <v>6</v>
      </c>
    </row>
    <row r="217" spans="2:21" x14ac:dyDescent="0.2">
      <c r="B217" s="9">
        <v>2003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1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f t="shared" si="10"/>
        <v>1</v>
      </c>
      <c r="R217">
        <v>0</v>
      </c>
      <c r="S217">
        <v>0</v>
      </c>
      <c r="T217">
        <v>2</v>
      </c>
      <c r="U217">
        <v>6</v>
      </c>
    </row>
    <row r="218" spans="2:21" x14ac:dyDescent="0.2">
      <c r="B218" s="9">
        <v>2004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1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f t="shared" si="10"/>
        <v>1</v>
      </c>
      <c r="R218">
        <v>0</v>
      </c>
      <c r="S218">
        <v>0</v>
      </c>
      <c r="T218">
        <v>2</v>
      </c>
      <c r="U218">
        <v>7</v>
      </c>
    </row>
    <row r="219" spans="2:21" x14ac:dyDescent="0.2">
      <c r="B219" s="9">
        <v>2005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1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f t="shared" si="10"/>
        <v>1</v>
      </c>
      <c r="R219">
        <v>0</v>
      </c>
      <c r="S219">
        <v>0</v>
      </c>
      <c r="T219">
        <v>2</v>
      </c>
      <c r="U219">
        <v>7</v>
      </c>
    </row>
    <row r="220" spans="2:21" x14ac:dyDescent="0.2">
      <c r="B220" s="9">
        <v>2006</v>
      </c>
      <c r="C220">
        <v>0</v>
      </c>
      <c r="D220">
        <v>0</v>
      </c>
      <c r="E220">
        <v>0</v>
      </c>
      <c r="F220">
        <v>1</v>
      </c>
      <c r="G220">
        <v>0</v>
      </c>
      <c r="H220">
        <v>0</v>
      </c>
      <c r="I220">
        <v>0</v>
      </c>
      <c r="J220">
        <v>1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f t="shared" si="10"/>
        <v>2</v>
      </c>
      <c r="R220">
        <v>0</v>
      </c>
      <c r="S220">
        <v>0</v>
      </c>
      <c r="T220">
        <v>3</v>
      </c>
      <c r="U220">
        <v>8</v>
      </c>
    </row>
    <row r="221" spans="2:21" x14ac:dyDescent="0.2">
      <c r="B221" s="9">
        <v>2007</v>
      </c>
      <c r="C221">
        <v>0</v>
      </c>
      <c r="D221">
        <v>0</v>
      </c>
      <c r="E221">
        <v>0</v>
      </c>
      <c r="F221">
        <v>1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f t="shared" si="10"/>
        <v>1</v>
      </c>
      <c r="R221">
        <v>0</v>
      </c>
      <c r="S221">
        <v>0</v>
      </c>
      <c r="T221">
        <v>2</v>
      </c>
      <c r="U221">
        <v>7</v>
      </c>
    </row>
    <row r="222" spans="2:21" x14ac:dyDescent="0.2">
      <c r="B222" s="9">
        <v>2008</v>
      </c>
      <c r="C222">
        <v>0</v>
      </c>
      <c r="D222">
        <v>0</v>
      </c>
      <c r="E222">
        <v>0</v>
      </c>
      <c r="F222">
        <v>1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f t="shared" si="10"/>
        <v>1</v>
      </c>
      <c r="R222">
        <v>0</v>
      </c>
      <c r="S222">
        <v>0</v>
      </c>
      <c r="T222">
        <v>2</v>
      </c>
      <c r="U222">
        <v>6</v>
      </c>
    </row>
    <row r="223" spans="2:21" x14ac:dyDescent="0.2">
      <c r="B223" s="9">
        <v>2009</v>
      </c>
      <c r="C223">
        <v>0</v>
      </c>
      <c r="D223">
        <v>0</v>
      </c>
      <c r="E223">
        <v>0</v>
      </c>
      <c r="F223">
        <v>1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f t="shared" si="10"/>
        <v>1</v>
      </c>
      <c r="R223">
        <v>0</v>
      </c>
      <c r="S223">
        <v>0</v>
      </c>
      <c r="T223">
        <v>2</v>
      </c>
      <c r="U223">
        <v>6</v>
      </c>
    </row>
    <row r="224" spans="2:21" x14ac:dyDescent="0.2">
      <c r="B224" s="9">
        <v>2010</v>
      </c>
      <c r="C224">
        <v>0</v>
      </c>
      <c r="D224">
        <v>0</v>
      </c>
      <c r="E224">
        <v>0</v>
      </c>
      <c r="F224">
        <v>1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f t="shared" si="10"/>
        <v>1</v>
      </c>
      <c r="R224">
        <v>0</v>
      </c>
      <c r="S224">
        <v>0</v>
      </c>
      <c r="T224">
        <v>2</v>
      </c>
      <c r="U224">
        <v>7</v>
      </c>
    </row>
    <row r="225" spans="2:21" x14ac:dyDescent="0.2">
      <c r="B225" s="9">
        <v>2011</v>
      </c>
      <c r="C225">
        <v>0</v>
      </c>
      <c r="D225">
        <v>0</v>
      </c>
      <c r="E225">
        <v>0</v>
      </c>
      <c r="F225">
        <v>1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f t="shared" si="10"/>
        <v>1</v>
      </c>
      <c r="R225">
        <v>0</v>
      </c>
      <c r="S225">
        <v>0</v>
      </c>
      <c r="T225">
        <v>2</v>
      </c>
      <c r="U225">
        <v>7</v>
      </c>
    </row>
    <row r="226" spans="2:21" x14ac:dyDescent="0.2">
      <c r="B226" s="9">
        <v>2012</v>
      </c>
      <c r="C226">
        <v>0</v>
      </c>
      <c r="D226">
        <v>0</v>
      </c>
      <c r="E226">
        <v>0</v>
      </c>
      <c r="F226">
        <v>1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f t="shared" si="10"/>
        <v>1</v>
      </c>
      <c r="R226">
        <v>0</v>
      </c>
      <c r="S226">
        <v>0</v>
      </c>
      <c r="T226">
        <v>2</v>
      </c>
      <c r="U226">
        <v>8</v>
      </c>
    </row>
    <row r="227" spans="2:21" x14ac:dyDescent="0.2">
      <c r="B227" s="9">
        <v>2013</v>
      </c>
      <c r="C227">
        <v>0</v>
      </c>
      <c r="D227">
        <v>0</v>
      </c>
      <c r="E227">
        <v>0</v>
      </c>
      <c r="F227">
        <v>1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f t="shared" si="10"/>
        <v>1</v>
      </c>
      <c r="R227">
        <v>0</v>
      </c>
      <c r="S227">
        <v>0</v>
      </c>
      <c r="T227">
        <v>2</v>
      </c>
      <c r="U227">
        <v>8</v>
      </c>
    </row>
    <row r="228" spans="2:21" x14ac:dyDescent="0.2">
      <c r="B228" s="9">
        <v>2014</v>
      </c>
      <c r="C228">
        <v>0</v>
      </c>
      <c r="D228">
        <v>0</v>
      </c>
      <c r="E228">
        <v>0</v>
      </c>
      <c r="F228">
        <v>1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f t="shared" si="10"/>
        <v>1</v>
      </c>
      <c r="R228">
        <v>0</v>
      </c>
      <c r="S228">
        <v>0</v>
      </c>
      <c r="T228">
        <v>2</v>
      </c>
      <c r="U228">
        <v>6</v>
      </c>
    </row>
    <row r="229" spans="2:21" x14ac:dyDescent="0.2">
      <c r="B229" s="9">
        <v>2015</v>
      </c>
      <c r="C229">
        <v>1</v>
      </c>
      <c r="D229">
        <v>0</v>
      </c>
      <c r="E229">
        <v>0</v>
      </c>
      <c r="F229">
        <v>1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f t="shared" si="10"/>
        <v>2</v>
      </c>
      <c r="R229">
        <v>0</v>
      </c>
      <c r="S229">
        <v>0</v>
      </c>
      <c r="T229">
        <v>3</v>
      </c>
      <c r="U229">
        <v>7</v>
      </c>
    </row>
    <row r="230" spans="2:21" x14ac:dyDescent="0.2">
      <c r="B230" s="9">
        <v>2016</v>
      </c>
      <c r="C230">
        <v>1</v>
      </c>
      <c r="D230">
        <v>0</v>
      </c>
      <c r="E230">
        <v>0</v>
      </c>
      <c r="F230">
        <v>1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f t="shared" si="10"/>
        <v>2</v>
      </c>
      <c r="R230">
        <v>0</v>
      </c>
      <c r="S230">
        <v>0</v>
      </c>
      <c r="T230">
        <v>3</v>
      </c>
      <c r="U230" s="28">
        <v>7</v>
      </c>
    </row>
    <row r="231" spans="2:21" x14ac:dyDescent="0.2">
      <c r="B231" s="9">
        <v>2017</v>
      </c>
      <c r="C231">
        <v>1</v>
      </c>
      <c r="D231">
        <v>0</v>
      </c>
      <c r="E231">
        <v>0</v>
      </c>
      <c r="F231">
        <v>1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f t="shared" si="10"/>
        <v>2</v>
      </c>
      <c r="R231">
        <v>0</v>
      </c>
      <c r="S231">
        <v>0</v>
      </c>
      <c r="T231">
        <v>3</v>
      </c>
      <c r="U231">
        <v>7</v>
      </c>
    </row>
    <row r="232" spans="2:21" x14ac:dyDescent="0.2">
      <c r="B232" s="9">
        <v>2018</v>
      </c>
      <c r="C232">
        <v>1</v>
      </c>
      <c r="D232">
        <v>0</v>
      </c>
      <c r="E232">
        <v>0</v>
      </c>
      <c r="F232">
        <v>1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f t="shared" si="10"/>
        <v>2</v>
      </c>
      <c r="R232">
        <v>0</v>
      </c>
      <c r="S232">
        <v>0</v>
      </c>
      <c r="T232">
        <v>3</v>
      </c>
      <c r="U232">
        <v>7</v>
      </c>
    </row>
    <row r="233" spans="2:21" x14ac:dyDescent="0.2">
      <c r="B233" s="9">
        <v>2019</v>
      </c>
      <c r="C233">
        <v>1</v>
      </c>
      <c r="D233">
        <v>0</v>
      </c>
      <c r="E233">
        <v>0</v>
      </c>
      <c r="F233">
        <v>1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f t="shared" si="10"/>
        <v>2</v>
      </c>
      <c r="R233">
        <v>0</v>
      </c>
      <c r="S233">
        <v>0</v>
      </c>
      <c r="T233">
        <v>3</v>
      </c>
      <c r="U233">
        <v>7</v>
      </c>
    </row>
    <row r="235" spans="2:21" x14ac:dyDescent="0.2">
      <c r="B235" s="9" t="s">
        <v>232</v>
      </c>
    </row>
    <row r="236" spans="2:21" x14ac:dyDescent="0.2">
      <c r="C236" t="s">
        <v>194</v>
      </c>
      <c r="D236" t="s">
        <v>195</v>
      </c>
      <c r="E236" t="s">
        <v>196</v>
      </c>
      <c r="F236" t="s">
        <v>197</v>
      </c>
      <c r="G236" t="s">
        <v>198</v>
      </c>
      <c r="H236" t="s">
        <v>199</v>
      </c>
      <c r="I236" t="s">
        <v>200</v>
      </c>
      <c r="J236" t="s">
        <v>201</v>
      </c>
      <c r="K236" s="9" t="s">
        <v>202</v>
      </c>
      <c r="L236" s="73" t="s">
        <v>203</v>
      </c>
      <c r="M236" t="s">
        <v>204</v>
      </c>
      <c r="N236" t="s">
        <v>205</v>
      </c>
      <c r="O236" t="s">
        <v>206</v>
      </c>
      <c r="P236" t="s">
        <v>207</v>
      </c>
      <c r="Q236" s="9" t="s">
        <v>208</v>
      </c>
      <c r="R236" s="73" t="s">
        <v>209</v>
      </c>
      <c r="S236" s="73" t="s">
        <v>210</v>
      </c>
      <c r="T236" s="9" t="s">
        <v>211</v>
      </c>
      <c r="U236" s="9" t="s">
        <v>212</v>
      </c>
    </row>
    <row r="237" spans="2:21" x14ac:dyDescent="0.2">
      <c r="B237" s="9">
        <v>2000</v>
      </c>
      <c r="Q237">
        <f t="shared" ref="Q237:Q248" si="11">SUM(C237:P237)</f>
        <v>0</v>
      </c>
      <c r="R237" s="73"/>
      <c r="S237" s="73"/>
      <c r="T237">
        <v>0</v>
      </c>
      <c r="U237">
        <v>0</v>
      </c>
    </row>
    <row r="238" spans="2:21" x14ac:dyDescent="0.2">
      <c r="B238" s="9">
        <v>2001</v>
      </c>
      <c r="Q238">
        <f t="shared" si="11"/>
        <v>0</v>
      </c>
      <c r="R238" s="73"/>
      <c r="S238" s="73"/>
      <c r="T238">
        <v>0</v>
      </c>
      <c r="U238">
        <v>0</v>
      </c>
    </row>
    <row r="239" spans="2:21" x14ac:dyDescent="0.2">
      <c r="B239" s="9">
        <v>2002</v>
      </c>
      <c r="Q239">
        <f t="shared" si="11"/>
        <v>0</v>
      </c>
      <c r="R239" s="73"/>
      <c r="S239" s="73"/>
      <c r="T239">
        <v>0</v>
      </c>
      <c r="U239">
        <v>0</v>
      </c>
    </row>
    <row r="240" spans="2:21" x14ac:dyDescent="0.2">
      <c r="B240" s="9">
        <v>2003</v>
      </c>
      <c r="Q240">
        <f t="shared" si="11"/>
        <v>0</v>
      </c>
      <c r="R240" s="73"/>
      <c r="S240" s="73"/>
      <c r="T240">
        <v>0</v>
      </c>
      <c r="U240">
        <v>0</v>
      </c>
    </row>
    <row r="241" spans="2:21" x14ac:dyDescent="0.2">
      <c r="B241" s="9">
        <v>2004</v>
      </c>
      <c r="Q241">
        <f t="shared" si="11"/>
        <v>0</v>
      </c>
      <c r="R241" s="73"/>
      <c r="S241" s="73"/>
      <c r="T241">
        <v>0</v>
      </c>
      <c r="U241">
        <v>0</v>
      </c>
    </row>
    <row r="242" spans="2:21" x14ac:dyDescent="0.2">
      <c r="B242" s="9">
        <v>2005</v>
      </c>
      <c r="Q242">
        <f t="shared" si="11"/>
        <v>0</v>
      </c>
      <c r="R242" s="73"/>
      <c r="S242" s="73"/>
      <c r="T242">
        <v>0</v>
      </c>
      <c r="U242">
        <v>0</v>
      </c>
    </row>
    <row r="243" spans="2:21" x14ac:dyDescent="0.2">
      <c r="B243" s="9">
        <v>2006</v>
      </c>
      <c r="C243">
        <v>2</v>
      </c>
      <c r="D243">
        <v>1</v>
      </c>
      <c r="E243">
        <v>0</v>
      </c>
      <c r="F243">
        <v>4</v>
      </c>
      <c r="G243">
        <v>2</v>
      </c>
      <c r="H243">
        <v>3</v>
      </c>
      <c r="I243">
        <v>2</v>
      </c>
      <c r="J243">
        <v>21</v>
      </c>
      <c r="K243">
        <v>51</v>
      </c>
      <c r="L243">
        <v>6</v>
      </c>
      <c r="M243">
        <v>3</v>
      </c>
      <c r="N243">
        <v>0</v>
      </c>
      <c r="O243">
        <v>0</v>
      </c>
      <c r="P243">
        <v>26</v>
      </c>
      <c r="Q243">
        <f t="shared" si="11"/>
        <v>121</v>
      </c>
      <c r="R243" s="73">
        <v>5</v>
      </c>
      <c r="S243" s="73">
        <v>4</v>
      </c>
      <c r="T243">
        <v>294</v>
      </c>
      <c r="U243">
        <v>1551</v>
      </c>
    </row>
    <row r="244" spans="2:21" x14ac:dyDescent="0.2">
      <c r="B244" s="9">
        <v>2007</v>
      </c>
      <c r="C244">
        <v>2</v>
      </c>
      <c r="D244">
        <v>1</v>
      </c>
      <c r="E244">
        <v>0</v>
      </c>
      <c r="F244">
        <v>4</v>
      </c>
      <c r="G244">
        <v>2</v>
      </c>
      <c r="H244">
        <v>5</v>
      </c>
      <c r="I244">
        <v>1</v>
      </c>
      <c r="J244">
        <v>21</v>
      </c>
      <c r="K244">
        <v>48</v>
      </c>
      <c r="L244">
        <v>6</v>
      </c>
      <c r="M244">
        <v>3</v>
      </c>
      <c r="N244">
        <v>0</v>
      </c>
      <c r="O244">
        <v>0</v>
      </c>
      <c r="P244">
        <v>24</v>
      </c>
      <c r="Q244">
        <f t="shared" si="11"/>
        <v>117</v>
      </c>
      <c r="R244" s="73">
        <v>5</v>
      </c>
      <c r="S244" s="73">
        <v>3</v>
      </c>
      <c r="T244">
        <v>286</v>
      </c>
      <c r="U244">
        <v>1548</v>
      </c>
    </row>
    <row r="245" spans="2:21" x14ac:dyDescent="0.2">
      <c r="B245" s="9">
        <v>2008</v>
      </c>
      <c r="C245">
        <v>2</v>
      </c>
      <c r="D245">
        <v>1</v>
      </c>
      <c r="E245">
        <v>0</v>
      </c>
      <c r="F245">
        <v>5</v>
      </c>
      <c r="G245">
        <v>2</v>
      </c>
      <c r="H245">
        <v>4</v>
      </c>
      <c r="I245">
        <v>1</v>
      </c>
      <c r="J245">
        <v>20</v>
      </c>
      <c r="K245">
        <v>45</v>
      </c>
      <c r="L245">
        <v>6</v>
      </c>
      <c r="M245">
        <v>3</v>
      </c>
      <c r="N245">
        <v>0</v>
      </c>
      <c r="O245">
        <v>0</v>
      </c>
      <c r="P245">
        <v>23</v>
      </c>
      <c r="Q245">
        <f t="shared" si="11"/>
        <v>112</v>
      </c>
      <c r="R245" s="73">
        <v>5</v>
      </c>
      <c r="S245" s="73">
        <v>2</v>
      </c>
      <c r="T245">
        <v>275</v>
      </c>
      <c r="U245">
        <v>1532</v>
      </c>
    </row>
    <row r="246" spans="2:21" x14ac:dyDescent="0.2">
      <c r="B246" s="9">
        <v>2009</v>
      </c>
      <c r="C246">
        <v>2</v>
      </c>
      <c r="D246">
        <v>1</v>
      </c>
      <c r="E246">
        <v>0</v>
      </c>
      <c r="F246">
        <v>5</v>
      </c>
      <c r="G246">
        <v>2</v>
      </c>
      <c r="H246">
        <v>4</v>
      </c>
      <c r="I246">
        <v>1</v>
      </c>
      <c r="J246">
        <v>20</v>
      </c>
      <c r="K246">
        <v>44</v>
      </c>
      <c r="L246">
        <v>6</v>
      </c>
      <c r="M246">
        <v>3</v>
      </c>
      <c r="N246">
        <v>0</v>
      </c>
      <c r="O246">
        <v>0</v>
      </c>
      <c r="P246">
        <v>23</v>
      </c>
      <c r="Q246">
        <f t="shared" si="11"/>
        <v>111</v>
      </c>
      <c r="R246" s="73">
        <v>5</v>
      </c>
      <c r="S246" s="73">
        <v>2</v>
      </c>
      <c r="T246">
        <v>275</v>
      </c>
      <c r="U246">
        <v>1537</v>
      </c>
    </row>
    <row r="247" spans="2:21" x14ac:dyDescent="0.2">
      <c r="B247" s="9">
        <v>2010</v>
      </c>
      <c r="C247">
        <v>2</v>
      </c>
      <c r="D247">
        <v>1</v>
      </c>
      <c r="E247">
        <v>0</v>
      </c>
      <c r="F247">
        <v>5</v>
      </c>
      <c r="G247">
        <v>2</v>
      </c>
      <c r="H247">
        <v>4</v>
      </c>
      <c r="I247">
        <v>1</v>
      </c>
      <c r="J247">
        <v>20</v>
      </c>
      <c r="K247">
        <v>47</v>
      </c>
      <c r="L247">
        <v>6</v>
      </c>
      <c r="M247">
        <v>3</v>
      </c>
      <c r="N247">
        <v>1</v>
      </c>
      <c r="O247">
        <v>0</v>
      </c>
      <c r="P247">
        <v>23</v>
      </c>
      <c r="Q247">
        <f t="shared" si="11"/>
        <v>115</v>
      </c>
      <c r="R247">
        <v>5</v>
      </c>
      <c r="S247">
        <v>2</v>
      </c>
      <c r="T247">
        <v>280</v>
      </c>
      <c r="U247">
        <v>1561</v>
      </c>
    </row>
    <row r="248" spans="2:21" x14ac:dyDescent="0.2">
      <c r="B248" s="9">
        <v>2011</v>
      </c>
      <c r="C248">
        <v>3</v>
      </c>
      <c r="D248">
        <v>1</v>
      </c>
      <c r="E248">
        <v>0</v>
      </c>
      <c r="F248">
        <v>4</v>
      </c>
      <c r="G248">
        <v>2</v>
      </c>
      <c r="H248">
        <v>4</v>
      </c>
      <c r="I248">
        <v>1</v>
      </c>
      <c r="J248">
        <v>20</v>
      </c>
      <c r="K248">
        <v>50</v>
      </c>
      <c r="L248">
        <v>6</v>
      </c>
      <c r="M248">
        <v>3</v>
      </c>
      <c r="N248">
        <v>1</v>
      </c>
      <c r="O248">
        <v>0</v>
      </c>
      <c r="P248">
        <v>23</v>
      </c>
      <c r="Q248">
        <f t="shared" si="11"/>
        <v>118</v>
      </c>
      <c r="R248">
        <v>5</v>
      </c>
      <c r="S248">
        <v>2</v>
      </c>
      <c r="T248">
        <v>291</v>
      </c>
      <c r="U248">
        <v>1571</v>
      </c>
    </row>
    <row r="249" spans="2:21" x14ac:dyDescent="0.2">
      <c r="B249" s="9">
        <v>2012</v>
      </c>
      <c r="C249">
        <v>3</v>
      </c>
      <c r="D249">
        <v>1</v>
      </c>
      <c r="E249">
        <v>0</v>
      </c>
      <c r="F249">
        <v>4</v>
      </c>
      <c r="G249">
        <v>2</v>
      </c>
      <c r="H249">
        <v>3</v>
      </c>
      <c r="I249">
        <v>1</v>
      </c>
      <c r="J249">
        <v>20</v>
      </c>
      <c r="K249">
        <v>58</v>
      </c>
      <c r="L249">
        <v>6</v>
      </c>
      <c r="M249">
        <v>3</v>
      </c>
      <c r="N249">
        <v>1</v>
      </c>
      <c r="O249">
        <v>0</v>
      </c>
      <c r="P249">
        <v>22</v>
      </c>
      <c r="Q249">
        <v>124</v>
      </c>
      <c r="R249">
        <v>5</v>
      </c>
      <c r="S249">
        <v>2</v>
      </c>
      <c r="T249">
        <v>291</v>
      </c>
      <c r="U249">
        <v>1508</v>
      </c>
    </row>
    <row r="250" spans="2:21" x14ac:dyDescent="0.2">
      <c r="B250" s="9">
        <v>2013</v>
      </c>
      <c r="C250">
        <v>3</v>
      </c>
      <c r="D250">
        <v>1</v>
      </c>
      <c r="E250">
        <v>0</v>
      </c>
      <c r="F250">
        <v>4</v>
      </c>
      <c r="G250">
        <v>2</v>
      </c>
      <c r="H250">
        <v>4</v>
      </c>
      <c r="I250">
        <v>1</v>
      </c>
      <c r="J250">
        <v>19</v>
      </c>
      <c r="K250">
        <v>62</v>
      </c>
      <c r="L250">
        <v>4</v>
      </c>
      <c r="M250">
        <v>3</v>
      </c>
      <c r="N250">
        <v>1</v>
      </c>
      <c r="O250">
        <v>0</v>
      </c>
      <c r="P250">
        <v>22</v>
      </c>
      <c r="Q250">
        <v>126</v>
      </c>
      <c r="R250">
        <v>5</v>
      </c>
      <c r="S250">
        <v>2</v>
      </c>
      <c r="T250">
        <v>299</v>
      </c>
      <c r="U250">
        <v>1525</v>
      </c>
    </row>
    <row r="251" spans="2:21" x14ac:dyDescent="0.2">
      <c r="B251" s="9">
        <v>2014</v>
      </c>
      <c r="C251">
        <v>2</v>
      </c>
      <c r="D251">
        <v>1</v>
      </c>
      <c r="E251">
        <v>0</v>
      </c>
      <c r="F251">
        <v>4</v>
      </c>
      <c r="G251">
        <v>2</v>
      </c>
      <c r="H251">
        <v>2</v>
      </c>
      <c r="I251">
        <v>0</v>
      </c>
      <c r="J251">
        <v>19</v>
      </c>
      <c r="K251">
        <v>63</v>
      </c>
      <c r="L251">
        <v>4</v>
      </c>
      <c r="M251">
        <v>2</v>
      </c>
      <c r="N251">
        <v>2</v>
      </c>
      <c r="O251">
        <v>0</v>
      </c>
      <c r="P251">
        <v>23</v>
      </c>
      <c r="Q251">
        <v>124</v>
      </c>
      <c r="R251">
        <v>3</v>
      </c>
      <c r="S251">
        <v>1</v>
      </c>
      <c r="T251">
        <v>281</v>
      </c>
      <c r="U251">
        <v>1315</v>
      </c>
    </row>
    <row r="252" spans="2:21" x14ac:dyDescent="0.2">
      <c r="B252" s="9">
        <v>2015</v>
      </c>
      <c r="C252">
        <v>2</v>
      </c>
      <c r="D252">
        <v>1</v>
      </c>
      <c r="E252">
        <v>0</v>
      </c>
      <c r="F252">
        <v>4</v>
      </c>
      <c r="G252">
        <v>2</v>
      </c>
      <c r="H252">
        <v>2</v>
      </c>
      <c r="I252">
        <v>0</v>
      </c>
      <c r="J252">
        <v>19</v>
      </c>
      <c r="K252">
        <v>68</v>
      </c>
      <c r="L252">
        <v>4</v>
      </c>
      <c r="M252">
        <v>2</v>
      </c>
      <c r="N252">
        <v>2</v>
      </c>
      <c r="O252">
        <v>0</v>
      </c>
      <c r="P252">
        <v>22</v>
      </c>
      <c r="Q252">
        <v>128</v>
      </c>
      <c r="R252">
        <v>3</v>
      </c>
      <c r="S252">
        <v>1</v>
      </c>
      <c r="T252">
        <v>287</v>
      </c>
      <c r="U252">
        <v>1327</v>
      </c>
    </row>
    <row r="253" spans="2:21" x14ac:dyDescent="0.2">
      <c r="B253" s="9">
        <v>2016</v>
      </c>
      <c r="C253">
        <v>2</v>
      </c>
      <c r="D253">
        <v>1</v>
      </c>
      <c r="E253">
        <v>0</v>
      </c>
      <c r="F253">
        <v>4</v>
      </c>
      <c r="G253">
        <v>2</v>
      </c>
      <c r="H253">
        <v>2</v>
      </c>
      <c r="I253">
        <v>0</v>
      </c>
      <c r="J253">
        <v>19</v>
      </c>
      <c r="K253">
        <v>72</v>
      </c>
      <c r="L253">
        <v>4</v>
      </c>
      <c r="M253">
        <v>2</v>
      </c>
      <c r="N253">
        <v>3</v>
      </c>
      <c r="O253">
        <v>0</v>
      </c>
      <c r="P253">
        <v>22</v>
      </c>
      <c r="Q253">
        <v>133</v>
      </c>
      <c r="R253">
        <v>3</v>
      </c>
      <c r="S253">
        <v>1</v>
      </c>
      <c r="T253">
        <v>294</v>
      </c>
      <c r="U253" s="28">
        <v>1344</v>
      </c>
    </row>
    <row r="254" spans="2:21" x14ac:dyDescent="0.2">
      <c r="B254" s="9">
        <v>2017</v>
      </c>
      <c r="C254">
        <v>2</v>
      </c>
      <c r="D254">
        <v>1</v>
      </c>
      <c r="E254">
        <v>0</v>
      </c>
      <c r="F254">
        <v>4</v>
      </c>
      <c r="G254">
        <v>2</v>
      </c>
      <c r="H254">
        <v>2</v>
      </c>
      <c r="I254">
        <v>0</v>
      </c>
      <c r="J254">
        <v>19</v>
      </c>
      <c r="K254">
        <v>78</v>
      </c>
      <c r="L254">
        <v>4</v>
      </c>
      <c r="M254">
        <v>2</v>
      </c>
      <c r="N254">
        <v>3</v>
      </c>
      <c r="O254">
        <v>0</v>
      </c>
      <c r="P254">
        <v>24</v>
      </c>
      <c r="Q254">
        <v>141</v>
      </c>
      <c r="R254">
        <v>3</v>
      </c>
      <c r="S254">
        <v>1</v>
      </c>
      <c r="T254">
        <v>302</v>
      </c>
      <c r="U254">
        <v>1360</v>
      </c>
    </row>
    <row r="255" spans="2:21" x14ac:dyDescent="0.2">
      <c r="B255" s="9">
        <v>2018</v>
      </c>
      <c r="C255">
        <v>2</v>
      </c>
      <c r="D255">
        <v>1</v>
      </c>
      <c r="E255">
        <v>0</v>
      </c>
      <c r="F255">
        <v>4</v>
      </c>
      <c r="G255">
        <v>2</v>
      </c>
      <c r="H255">
        <v>2</v>
      </c>
      <c r="I255">
        <v>0</v>
      </c>
      <c r="J255">
        <v>18</v>
      </c>
      <c r="K255">
        <v>86</v>
      </c>
      <c r="L255">
        <v>4</v>
      </c>
      <c r="M255">
        <v>2</v>
      </c>
      <c r="N255">
        <v>3</v>
      </c>
      <c r="O255">
        <v>0</v>
      </c>
      <c r="P255">
        <v>25</v>
      </c>
      <c r="Q255">
        <v>149</v>
      </c>
      <c r="R255">
        <v>4</v>
      </c>
      <c r="S255">
        <v>1</v>
      </c>
      <c r="T255">
        <v>314</v>
      </c>
      <c r="U255">
        <v>1381</v>
      </c>
    </row>
    <row r="256" spans="2:21" x14ac:dyDescent="0.2">
      <c r="B256" s="9">
        <v>2019</v>
      </c>
      <c r="C256">
        <v>2</v>
      </c>
      <c r="D256">
        <v>1</v>
      </c>
      <c r="E256">
        <v>0</v>
      </c>
      <c r="F256">
        <v>4</v>
      </c>
      <c r="G256">
        <v>2</v>
      </c>
      <c r="H256">
        <v>2</v>
      </c>
      <c r="I256">
        <v>0</v>
      </c>
      <c r="J256">
        <v>17</v>
      </c>
      <c r="K256">
        <v>89</v>
      </c>
      <c r="L256">
        <v>6</v>
      </c>
      <c r="M256">
        <v>2</v>
      </c>
      <c r="N256">
        <v>3</v>
      </c>
      <c r="O256">
        <v>0</v>
      </c>
      <c r="P256">
        <v>25</v>
      </c>
      <c r="Q256">
        <v>153</v>
      </c>
      <c r="R256">
        <v>5</v>
      </c>
      <c r="S256">
        <v>1</v>
      </c>
      <c r="T256">
        <v>320</v>
      </c>
      <c r="U256">
        <v>1403</v>
      </c>
    </row>
    <row r="258" spans="2:21" x14ac:dyDescent="0.2">
      <c r="B258" s="9" t="s">
        <v>233</v>
      </c>
    </row>
    <row r="259" spans="2:21" x14ac:dyDescent="0.2">
      <c r="C259" t="s">
        <v>194</v>
      </c>
      <c r="D259" t="s">
        <v>195</v>
      </c>
      <c r="E259" t="s">
        <v>196</v>
      </c>
      <c r="F259" t="s">
        <v>197</v>
      </c>
      <c r="G259" t="s">
        <v>198</v>
      </c>
      <c r="H259" t="s">
        <v>199</v>
      </c>
      <c r="I259" t="s">
        <v>200</v>
      </c>
      <c r="J259" t="s">
        <v>201</v>
      </c>
      <c r="K259" s="9" t="s">
        <v>202</v>
      </c>
      <c r="L259" s="73" t="s">
        <v>203</v>
      </c>
      <c r="M259" t="s">
        <v>204</v>
      </c>
      <c r="N259" t="s">
        <v>205</v>
      </c>
      <c r="O259" t="s">
        <v>206</v>
      </c>
      <c r="P259" t="s">
        <v>207</v>
      </c>
      <c r="Q259" s="9" t="s">
        <v>208</v>
      </c>
      <c r="R259" s="73" t="s">
        <v>209</v>
      </c>
      <c r="S259" s="73" t="s">
        <v>210</v>
      </c>
      <c r="T259" s="9" t="s">
        <v>211</v>
      </c>
      <c r="U259" s="9" t="s">
        <v>212</v>
      </c>
    </row>
    <row r="260" spans="2:21" x14ac:dyDescent="0.2">
      <c r="B260" s="9">
        <v>2000</v>
      </c>
      <c r="C260">
        <v>2</v>
      </c>
      <c r="D260">
        <v>1</v>
      </c>
      <c r="E260">
        <v>0</v>
      </c>
      <c r="F260">
        <v>1</v>
      </c>
      <c r="G260">
        <v>1</v>
      </c>
      <c r="H260">
        <v>0</v>
      </c>
      <c r="I260">
        <v>0</v>
      </c>
      <c r="J260">
        <v>13</v>
      </c>
      <c r="K260">
        <v>19</v>
      </c>
      <c r="L260">
        <v>1</v>
      </c>
      <c r="M260">
        <v>1</v>
      </c>
      <c r="N260">
        <v>0</v>
      </c>
      <c r="O260">
        <v>0</v>
      </c>
      <c r="P260">
        <v>16</v>
      </c>
      <c r="Q260">
        <f t="shared" ref="Q260:Q270" si="12">SUM(C260:P260)</f>
        <v>55</v>
      </c>
      <c r="R260" s="73">
        <v>2</v>
      </c>
      <c r="S260" s="73">
        <v>1</v>
      </c>
      <c r="T260">
        <v>117</v>
      </c>
      <c r="U260">
        <v>448</v>
      </c>
    </row>
    <row r="261" spans="2:21" x14ac:dyDescent="0.2">
      <c r="B261" s="9">
        <v>2001</v>
      </c>
      <c r="C261">
        <v>2</v>
      </c>
      <c r="D261">
        <v>1</v>
      </c>
      <c r="E261">
        <v>0</v>
      </c>
      <c r="F261">
        <v>1</v>
      </c>
      <c r="G261">
        <v>1</v>
      </c>
      <c r="H261">
        <v>0</v>
      </c>
      <c r="I261">
        <v>0</v>
      </c>
      <c r="J261">
        <v>13</v>
      </c>
      <c r="K261">
        <v>18</v>
      </c>
      <c r="L261">
        <v>1</v>
      </c>
      <c r="M261">
        <v>1</v>
      </c>
      <c r="N261">
        <v>0</v>
      </c>
      <c r="O261">
        <v>0</v>
      </c>
      <c r="P261">
        <v>16</v>
      </c>
      <c r="Q261">
        <f t="shared" si="12"/>
        <v>54</v>
      </c>
      <c r="R261" s="73">
        <v>2</v>
      </c>
      <c r="S261" s="73">
        <v>1</v>
      </c>
      <c r="T261">
        <v>121</v>
      </c>
      <c r="U261">
        <v>456</v>
      </c>
    </row>
    <row r="262" spans="2:21" x14ac:dyDescent="0.2">
      <c r="B262" s="9">
        <v>2002</v>
      </c>
      <c r="C262">
        <v>2</v>
      </c>
      <c r="D262">
        <v>1</v>
      </c>
      <c r="E262">
        <v>0</v>
      </c>
      <c r="F262">
        <v>1</v>
      </c>
      <c r="G262">
        <v>1</v>
      </c>
      <c r="H262">
        <v>0</v>
      </c>
      <c r="I262">
        <v>0</v>
      </c>
      <c r="J262">
        <v>13</v>
      </c>
      <c r="K262">
        <v>18</v>
      </c>
      <c r="L262">
        <v>1</v>
      </c>
      <c r="M262">
        <v>1</v>
      </c>
      <c r="N262">
        <v>0</v>
      </c>
      <c r="O262">
        <v>0</v>
      </c>
      <c r="P262">
        <v>16</v>
      </c>
      <c r="Q262">
        <f t="shared" si="12"/>
        <v>54</v>
      </c>
      <c r="R262" s="73">
        <v>3</v>
      </c>
      <c r="S262" s="73">
        <v>1</v>
      </c>
      <c r="T262">
        <v>126</v>
      </c>
      <c r="U262">
        <v>492</v>
      </c>
    </row>
    <row r="263" spans="2:21" x14ac:dyDescent="0.2">
      <c r="B263" s="9">
        <v>2003</v>
      </c>
      <c r="C263">
        <v>2</v>
      </c>
      <c r="D263">
        <v>1</v>
      </c>
      <c r="E263">
        <v>0</v>
      </c>
      <c r="F263">
        <v>3</v>
      </c>
      <c r="G263">
        <v>1</v>
      </c>
      <c r="H263">
        <v>0</v>
      </c>
      <c r="I263">
        <v>0</v>
      </c>
      <c r="J263">
        <v>14</v>
      </c>
      <c r="K263">
        <v>17</v>
      </c>
      <c r="L263">
        <v>1</v>
      </c>
      <c r="M263">
        <v>2</v>
      </c>
      <c r="N263">
        <v>0</v>
      </c>
      <c r="O263">
        <v>0</v>
      </c>
      <c r="P263">
        <v>16</v>
      </c>
      <c r="Q263">
        <f t="shared" si="12"/>
        <v>57</v>
      </c>
      <c r="R263" s="73">
        <v>3</v>
      </c>
      <c r="S263" s="73">
        <v>1</v>
      </c>
      <c r="T263">
        <v>129</v>
      </c>
      <c r="U263">
        <v>518</v>
      </c>
    </row>
    <row r="264" spans="2:21" x14ac:dyDescent="0.2">
      <c r="B264" s="9">
        <v>2004</v>
      </c>
      <c r="C264">
        <v>2</v>
      </c>
      <c r="D264">
        <v>1</v>
      </c>
      <c r="E264">
        <v>0</v>
      </c>
      <c r="F264">
        <v>3</v>
      </c>
      <c r="G264">
        <v>1</v>
      </c>
      <c r="H264">
        <v>0</v>
      </c>
      <c r="I264">
        <v>0</v>
      </c>
      <c r="J264">
        <v>14</v>
      </c>
      <c r="K264">
        <v>16</v>
      </c>
      <c r="L264">
        <v>1</v>
      </c>
      <c r="M264">
        <v>2</v>
      </c>
      <c r="N264">
        <v>0</v>
      </c>
      <c r="O264">
        <v>0</v>
      </c>
      <c r="P264">
        <v>17</v>
      </c>
      <c r="Q264">
        <f t="shared" si="12"/>
        <v>57</v>
      </c>
      <c r="R264" s="73">
        <v>3</v>
      </c>
      <c r="S264" s="73">
        <v>1</v>
      </c>
      <c r="T264">
        <v>132</v>
      </c>
      <c r="U264">
        <v>519</v>
      </c>
    </row>
    <row r="265" spans="2:21" x14ac:dyDescent="0.2">
      <c r="B265" s="9">
        <v>2005</v>
      </c>
      <c r="C265">
        <v>2</v>
      </c>
      <c r="D265">
        <v>1</v>
      </c>
      <c r="E265">
        <v>0</v>
      </c>
      <c r="F265">
        <v>2</v>
      </c>
      <c r="G265">
        <v>1</v>
      </c>
      <c r="H265">
        <v>0</v>
      </c>
      <c r="I265">
        <v>0</v>
      </c>
      <c r="J265">
        <v>14</v>
      </c>
      <c r="K265">
        <v>17</v>
      </c>
      <c r="L265">
        <v>1</v>
      </c>
      <c r="M265">
        <v>2</v>
      </c>
      <c r="N265">
        <v>0</v>
      </c>
      <c r="O265">
        <v>0</v>
      </c>
      <c r="P265">
        <v>16</v>
      </c>
      <c r="Q265">
        <f t="shared" si="12"/>
        <v>56</v>
      </c>
      <c r="R265" s="73">
        <v>3</v>
      </c>
      <c r="S265" s="73">
        <v>1</v>
      </c>
      <c r="T265">
        <v>135</v>
      </c>
      <c r="U265">
        <v>525</v>
      </c>
    </row>
    <row r="266" spans="2:21" x14ac:dyDescent="0.2">
      <c r="B266" s="9">
        <v>2006</v>
      </c>
      <c r="Q266">
        <f t="shared" si="12"/>
        <v>0</v>
      </c>
      <c r="R266" s="73"/>
      <c r="S266" s="73"/>
      <c r="T266">
        <v>0</v>
      </c>
      <c r="U266">
        <v>0</v>
      </c>
    </row>
    <row r="267" spans="2:21" x14ac:dyDescent="0.2">
      <c r="B267" s="9">
        <v>2007</v>
      </c>
      <c r="Q267">
        <f t="shared" si="12"/>
        <v>0</v>
      </c>
      <c r="R267" s="73"/>
      <c r="S267" s="73"/>
      <c r="T267">
        <v>0</v>
      </c>
      <c r="U267">
        <v>0</v>
      </c>
    </row>
    <row r="268" spans="2:21" x14ac:dyDescent="0.2">
      <c r="B268" s="9">
        <v>2008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f t="shared" si="12"/>
        <v>0</v>
      </c>
      <c r="R268" s="73">
        <v>0</v>
      </c>
      <c r="S268" s="73">
        <v>0</v>
      </c>
      <c r="T268">
        <v>0</v>
      </c>
      <c r="U268">
        <v>0</v>
      </c>
    </row>
    <row r="269" spans="2:21" x14ac:dyDescent="0.2">
      <c r="B269" s="9">
        <v>2009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f t="shared" si="12"/>
        <v>0</v>
      </c>
      <c r="R269" s="73">
        <v>0</v>
      </c>
      <c r="S269" s="73">
        <v>0</v>
      </c>
      <c r="T269">
        <v>0</v>
      </c>
      <c r="U269">
        <v>0</v>
      </c>
    </row>
    <row r="270" spans="2:21" x14ac:dyDescent="0.2">
      <c r="B270" s="9">
        <v>2010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f t="shared" si="12"/>
        <v>0</v>
      </c>
      <c r="R270">
        <v>0</v>
      </c>
      <c r="S270">
        <v>0</v>
      </c>
      <c r="T270">
        <v>0</v>
      </c>
      <c r="U270">
        <v>0</v>
      </c>
    </row>
    <row r="271" spans="2:21" x14ac:dyDescent="0.2">
      <c r="B271" s="9">
        <v>2011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f>SUM(C271:P271)</f>
        <v>0</v>
      </c>
      <c r="R271">
        <v>0</v>
      </c>
      <c r="S271">
        <v>0</v>
      </c>
      <c r="T271">
        <v>0</v>
      </c>
      <c r="U271">
        <v>0</v>
      </c>
    </row>
    <row r="272" spans="2:21" x14ac:dyDescent="0.2">
      <c r="B272" s="9">
        <v>2012</v>
      </c>
      <c r="C272">
        <v>0</v>
      </c>
      <c r="D272">
        <v>0</v>
      </c>
      <c r="E272">
        <v>0</v>
      </c>
      <c r="F272">
        <v>2</v>
      </c>
      <c r="G272">
        <v>2</v>
      </c>
      <c r="H272">
        <v>0</v>
      </c>
      <c r="I272">
        <v>0</v>
      </c>
      <c r="J272">
        <v>7</v>
      </c>
      <c r="K272">
        <v>7</v>
      </c>
      <c r="L272">
        <v>0</v>
      </c>
      <c r="M272">
        <v>1</v>
      </c>
      <c r="N272">
        <v>0</v>
      </c>
      <c r="O272">
        <v>0</v>
      </c>
      <c r="P272">
        <v>1</v>
      </c>
      <c r="Q272">
        <v>20</v>
      </c>
      <c r="R272">
        <v>1</v>
      </c>
      <c r="S272">
        <v>0</v>
      </c>
      <c r="T272">
        <v>42</v>
      </c>
      <c r="U272">
        <v>211</v>
      </c>
    </row>
    <row r="273" spans="2:21" x14ac:dyDescent="0.2">
      <c r="B273" s="9">
        <v>2013</v>
      </c>
      <c r="C273">
        <v>0</v>
      </c>
      <c r="D273">
        <v>0</v>
      </c>
      <c r="E273">
        <v>0</v>
      </c>
      <c r="F273">
        <v>2</v>
      </c>
      <c r="G273">
        <v>2</v>
      </c>
      <c r="H273">
        <v>0</v>
      </c>
      <c r="I273">
        <v>0</v>
      </c>
      <c r="J273">
        <v>6</v>
      </c>
      <c r="K273">
        <v>8</v>
      </c>
      <c r="L273">
        <v>0</v>
      </c>
      <c r="M273">
        <v>1</v>
      </c>
      <c r="N273">
        <v>0</v>
      </c>
      <c r="O273">
        <v>0</v>
      </c>
      <c r="P273">
        <v>2</v>
      </c>
      <c r="Q273">
        <v>21</v>
      </c>
      <c r="R273">
        <v>1</v>
      </c>
      <c r="S273">
        <v>0</v>
      </c>
      <c r="T273">
        <v>43</v>
      </c>
      <c r="U273">
        <v>212</v>
      </c>
    </row>
    <row r="274" spans="2:21" x14ac:dyDescent="0.2">
      <c r="B274" s="9">
        <v>2014</v>
      </c>
      <c r="C274">
        <v>0</v>
      </c>
      <c r="D274">
        <v>0</v>
      </c>
      <c r="E274">
        <v>0</v>
      </c>
      <c r="F274">
        <v>2</v>
      </c>
      <c r="G274">
        <v>2</v>
      </c>
      <c r="H274">
        <v>0</v>
      </c>
      <c r="I274">
        <v>0</v>
      </c>
      <c r="J274">
        <v>6</v>
      </c>
      <c r="K274">
        <v>8</v>
      </c>
      <c r="L274">
        <v>0</v>
      </c>
      <c r="M274">
        <v>0</v>
      </c>
      <c r="N274">
        <v>0</v>
      </c>
      <c r="O274">
        <v>0</v>
      </c>
      <c r="P274">
        <v>2</v>
      </c>
      <c r="Q274">
        <v>20</v>
      </c>
      <c r="R274">
        <v>1</v>
      </c>
      <c r="S274">
        <v>0</v>
      </c>
      <c r="T274">
        <v>42</v>
      </c>
      <c r="U274">
        <v>177</v>
      </c>
    </row>
    <row r="275" spans="2:21" x14ac:dyDescent="0.2">
      <c r="B275" s="9">
        <v>2015</v>
      </c>
      <c r="C275">
        <v>0</v>
      </c>
      <c r="D275">
        <v>0</v>
      </c>
      <c r="E275">
        <v>0</v>
      </c>
      <c r="F275">
        <v>2</v>
      </c>
      <c r="G275">
        <v>2</v>
      </c>
      <c r="H275">
        <v>0</v>
      </c>
      <c r="I275">
        <v>0</v>
      </c>
      <c r="J275">
        <v>6</v>
      </c>
      <c r="K275">
        <v>8</v>
      </c>
      <c r="L275">
        <v>0</v>
      </c>
      <c r="M275">
        <v>0</v>
      </c>
      <c r="N275">
        <v>0</v>
      </c>
      <c r="O275">
        <v>0</v>
      </c>
      <c r="P275">
        <v>2</v>
      </c>
      <c r="Q275">
        <v>20</v>
      </c>
      <c r="R275">
        <v>1</v>
      </c>
      <c r="S275">
        <v>0</v>
      </c>
      <c r="T275">
        <v>42</v>
      </c>
      <c r="U275">
        <v>177</v>
      </c>
    </row>
    <row r="276" spans="2:21" x14ac:dyDescent="0.2">
      <c r="B276" s="9">
        <v>2016</v>
      </c>
      <c r="C276">
        <v>0</v>
      </c>
      <c r="D276">
        <v>0</v>
      </c>
      <c r="E276">
        <v>0</v>
      </c>
      <c r="F276">
        <v>2</v>
      </c>
      <c r="G276">
        <v>2</v>
      </c>
      <c r="H276">
        <v>0</v>
      </c>
      <c r="I276">
        <v>0</v>
      </c>
      <c r="J276">
        <v>6</v>
      </c>
      <c r="K276">
        <v>8</v>
      </c>
      <c r="L276">
        <v>0</v>
      </c>
      <c r="M276">
        <v>0</v>
      </c>
      <c r="N276">
        <v>0</v>
      </c>
      <c r="O276">
        <v>0</v>
      </c>
      <c r="P276">
        <v>2</v>
      </c>
      <c r="Q276">
        <v>20</v>
      </c>
      <c r="R276">
        <v>1</v>
      </c>
      <c r="S276">
        <v>0</v>
      </c>
      <c r="T276">
        <v>42</v>
      </c>
      <c r="U276">
        <v>181</v>
      </c>
    </row>
    <row r="277" spans="2:21" x14ac:dyDescent="0.2">
      <c r="B277" s="9">
        <v>2017</v>
      </c>
      <c r="C277">
        <v>0</v>
      </c>
      <c r="D277">
        <v>0</v>
      </c>
      <c r="E277">
        <v>0</v>
      </c>
      <c r="F277">
        <v>2</v>
      </c>
      <c r="G277">
        <v>2</v>
      </c>
      <c r="H277">
        <v>0</v>
      </c>
      <c r="I277">
        <v>0</v>
      </c>
      <c r="J277">
        <v>7</v>
      </c>
      <c r="K277">
        <v>8</v>
      </c>
      <c r="L277">
        <v>0</v>
      </c>
      <c r="M277">
        <v>0</v>
      </c>
      <c r="N277">
        <v>0</v>
      </c>
      <c r="O277">
        <v>0</v>
      </c>
      <c r="P277">
        <v>3</v>
      </c>
      <c r="Q277">
        <v>22</v>
      </c>
      <c r="R277">
        <v>1</v>
      </c>
      <c r="S277">
        <v>0</v>
      </c>
      <c r="T277">
        <v>45</v>
      </c>
      <c r="U277">
        <v>186</v>
      </c>
    </row>
    <row r="278" spans="2:21" x14ac:dyDescent="0.2">
      <c r="B278" s="9">
        <v>2018</v>
      </c>
      <c r="C278">
        <v>0</v>
      </c>
      <c r="D278">
        <v>0</v>
      </c>
      <c r="E278">
        <v>0</v>
      </c>
      <c r="F278">
        <v>2</v>
      </c>
      <c r="G278">
        <v>2</v>
      </c>
      <c r="H278">
        <v>0</v>
      </c>
      <c r="I278">
        <v>0</v>
      </c>
      <c r="J278">
        <v>6</v>
      </c>
      <c r="K278">
        <v>9</v>
      </c>
      <c r="L278">
        <v>0</v>
      </c>
      <c r="M278">
        <v>0</v>
      </c>
      <c r="N278">
        <v>0</v>
      </c>
      <c r="O278">
        <v>0</v>
      </c>
      <c r="P278">
        <v>3</v>
      </c>
      <c r="Q278">
        <v>22</v>
      </c>
      <c r="R278">
        <v>2</v>
      </c>
      <c r="S278">
        <v>0</v>
      </c>
      <c r="T278">
        <v>47</v>
      </c>
      <c r="U278">
        <v>187</v>
      </c>
    </row>
    <row r="279" spans="2:21" x14ac:dyDescent="0.2">
      <c r="B279" s="9">
        <v>2019</v>
      </c>
      <c r="C279">
        <v>0</v>
      </c>
      <c r="D279">
        <v>0</v>
      </c>
      <c r="E279">
        <v>0</v>
      </c>
      <c r="F279">
        <v>2</v>
      </c>
      <c r="G279">
        <v>2</v>
      </c>
      <c r="H279">
        <v>0</v>
      </c>
      <c r="I279">
        <v>0</v>
      </c>
      <c r="J279">
        <v>6</v>
      </c>
      <c r="K279">
        <v>10</v>
      </c>
      <c r="L279">
        <v>0</v>
      </c>
      <c r="M279">
        <v>0</v>
      </c>
      <c r="N279">
        <v>0</v>
      </c>
      <c r="O279">
        <v>0</v>
      </c>
      <c r="P279">
        <v>3</v>
      </c>
      <c r="Q279">
        <v>23</v>
      </c>
      <c r="R279">
        <v>3</v>
      </c>
      <c r="S279">
        <v>0</v>
      </c>
      <c r="T279">
        <v>50</v>
      </c>
      <c r="U279">
        <v>193</v>
      </c>
    </row>
    <row r="281" spans="2:21" x14ac:dyDescent="0.2">
      <c r="B281" s="9" t="s">
        <v>234</v>
      </c>
    </row>
    <row r="282" spans="2:21" x14ac:dyDescent="0.2">
      <c r="C282" t="s">
        <v>194</v>
      </c>
      <c r="D282" t="s">
        <v>195</v>
      </c>
      <c r="E282" t="s">
        <v>196</v>
      </c>
      <c r="F282" t="s">
        <v>197</v>
      </c>
      <c r="G282" t="s">
        <v>198</v>
      </c>
      <c r="H282" t="s">
        <v>199</v>
      </c>
      <c r="I282" t="s">
        <v>200</v>
      </c>
      <c r="J282" t="s">
        <v>201</v>
      </c>
      <c r="K282" s="9" t="s">
        <v>202</v>
      </c>
      <c r="L282" s="73" t="s">
        <v>203</v>
      </c>
      <c r="M282" t="s">
        <v>204</v>
      </c>
      <c r="N282" t="s">
        <v>205</v>
      </c>
      <c r="O282" t="s">
        <v>206</v>
      </c>
      <c r="P282" t="s">
        <v>207</v>
      </c>
      <c r="Q282" s="9" t="s">
        <v>208</v>
      </c>
      <c r="R282" s="73" t="s">
        <v>209</v>
      </c>
      <c r="S282" s="73" t="s">
        <v>210</v>
      </c>
      <c r="T282" s="9" t="s">
        <v>211</v>
      </c>
      <c r="U282" s="9" t="s">
        <v>212</v>
      </c>
    </row>
    <row r="283" spans="2:21" x14ac:dyDescent="0.2">
      <c r="B283" s="9">
        <v>2000</v>
      </c>
      <c r="C283">
        <v>0</v>
      </c>
      <c r="D283">
        <v>0</v>
      </c>
      <c r="E283">
        <v>0</v>
      </c>
      <c r="F283">
        <v>2</v>
      </c>
      <c r="G283">
        <v>0</v>
      </c>
      <c r="H283">
        <v>3</v>
      </c>
      <c r="I283">
        <v>0</v>
      </c>
      <c r="J283">
        <v>8</v>
      </c>
      <c r="K283">
        <v>39</v>
      </c>
      <c r="L283">
        <v>3</v>
      </c>
      <c r="M283">
        <v>1</v>
      </c>
      <c r="N283">
        <v>0</v>
      </c>
      <c r="O283">
        <v>0</v>
      </c>
      <c r="P283">
        <v>11</v>
      </c>
      <c r="Q283">
        <f t="shared" ref="Q283:Q294" si="13">SUM(C283:P283)</f>
        <v>67</v>
      </c>
      <c r="R283" s="73">
        <v>1</v>
      </c>
      <c r="S283" s="73">
        <v>3</v>
      </c>
      <c r="T283">
        <v>154</v>
      </c>
      <c r="U283">
        <v>953</v>
      </c>
    </row>
    <row r="284" spans="2:21" x14ac:dyDescent="0.2">
      <c r="B284" s="9">
        <v>2001</v>
      </c>
      <c r="C284">
        <v>0</v>
      </c>
      <c r="D284">
        <v>0</v>
      </c>
      <c r="E284">
        <v>0</v>
      </c>
      <c r="F284">
        <v>2</v>
      </c>
      <c r="G284">
        <v>0</v>
      </c>
      <c r="H284">
        <v>3</v>
      </c>
      <c r="I284">
        <v>0</v>
      </c>
      <c r="J284">
        <v>8</v>
      </c>
      <c r="K284">
        <v>38</v>
      </c>
      <c r="L284">
        <v>4</v>
      </c>
      <c r="M284">
        <v>1</v>
      </c>
      <c r="N284">
        <v>0</v>
      </c>
      <c r="O284">
        <v>0</v>
      </c>
      <c r="P284">
        <v>11</v>
      </c>
      <c r="Q284">
        <f t="shared" si="13"/>
        <v>67</v>
      </c>
      <c r="R284" s="73">
        <v>1</v>
      </c>
      <c r="S284" s="73">
        <v>3</v>
      </c>
      <c r="T284">
        <v>154</v>
      </c>
      <c r="U284">
        <v>950</v>
      </c>
    </row>
    <row r="285" spans="2:21" x14ac:dyDescent="0.2">
      <c r="B285" s="9">
        <v>2002</v>
      </c>
      <c r="C285">
        <v>0</v>
      </c>
      <c r="D285">
        <v>0</v>
      </c>
      <c r="E285">
        <v>0</v>
      </c>
      <c r="F285">
        <v>2</v>
      </c>
      <c r="G285">
        <v>0</v>
      </c>
      <c r="H285">
        <v>3</v>
      </c>
      <c r="I285">
        <v>0</v>
      </c>
      <c r="J285">
        <v>8</v>
      </c>
      <c r="K285">
        <v>38</v>
      </c>
      <c r="L285">
        <v>4</v>
      </c>
      <c r="M285">
        <v>1</v>
      </c>
      <c r="N285">
        <v>0</v>
      </c>
      <c r="O285">
        <v>0</v>
      </c>
      <c r="P285">
        <v>11</v>
      </c>
      <c r="Q285">
        <f t="shared" si="13"/>
        <v>67</v>
      </c>
      <c r="R285" s="73">
        <v>1</v>
      </c>
      <c r="S285" s="73">
        <v>3</v>
      </c>
      <c r="T285">
        <v>155</v>
      </c>
      <c r="U285">
        <v>982</v>
      </c>
    </row>
    <row r="286" spans="2:21" x14ac:dyDescent="0.2">
      <c r="B286" s="9">
        <v>2003</v>
      </c>
      <c r="C286">
        <v>0</v>
      </c>
      <c r="D286">
        <v>0</v>
      </c>
      <c r="E286">
        <v>0</v>
      </c>
      <c r="F286">
        <v>2</v>
      </c>
      <c r="G286">
        <v>0</v>
      </c>
      <c r="H286">
        <v>3</v>
      </c>
      <c r="I286">
        <v>0</v>
      </c>
      <c r="J286">
        <v>8</v>
      </c>
      <c r="K286">
        <v>37</v>
      </c>
      <c r="L286">
        <v>5</v>
      </c>
      <c r="M286">
        <v>1</v>
      </c>
      <c r="N286">
        <v>0</v>
      </c>
      <c r="O286">
        <v>0</v>
      </c>
      <c r="P286">
        <v>11</v>
      </c>
      <c r="Q286">
        <f t="shared" si="13"/>
        <v>67</v>
      </c>
      <c r="R286" s="73">
        <v>1</v>
      </c>
      <c r="S286" s="73">
        <v>3</v>
      </c>
      <c r="T286">
        <v>158</v>
      </c>
      <c r="U286">
        <v>987</v>
      </c>
    </row>
    <row r="287" spans="2:21" x14ac:dyDescent="0.2">
      <c r="B287" s="9">
        <v>2004</v>
      </c>
      <c r="C287">
        <v>0</v>
      </c>
      <c r="D287">
        <v>0</v>
      </c>
      <c r="E287">
        <v>0</v>
      </c>
      <c r="F287">
        <v>2</v>
      </c>
      <c r="G287">
        <v>0</v>
      </c>
      <c r="H287">
        <v>3</v>
      </c>
      <c r="I287">
        <v>1</v>
      </c>
      <c r="J287">
        <v>8</v>
      </c>
      <c r="K287">
        <v>37</v>
      </c>
      <c r="L287">
        <v>5</v>
      </c>
      <c r="M287">
        <v>1</v>
      </c>
      <c r="N287">
        <v>0</v>
      </c>
      <c r="O287">
        <v>0</v>
      </c>
      <c r="P287">
        <v>12</v>
      </c>
      <c r="Q287">
        <f t="shared" si="13"/>
        <v>69</v>
      </c>
      <c r="R287" s="73">
        <v>1</v>
      </c>
      <c r="S287" s="73">
        <v>3</v>
      </c>
      <c r="T287">
        <v>168</v>
      </c>
      <c r="U287">
        <v>1008</v>
      </c>
    </row>
    <row r="288" spans="2:21" x14ac:dyDescent="0.2">
      <c r="B288" s="9">
        <v>2005</v>
      </c>
      <c r="C288">
        <v>0</v>
      </c>
      <c r="D288">
        <v>0</v>
      </c>
      <c r="E288">
        <v>0</v>
      </c>
      <c r="F288">
        <v>2</v>
      </c>
      <c r="G288">
        <v>0</v>
      </c>
      <c r="H288">
        <v>3</v>
      </c>
      <c r="I288">
        <v>1</v>
      </c>
      <c r="J288">
        <v>8</v>
      </c>
      <c r="K288">
        <v>37</v>
      </c>
      <c r="L288">
        <v>5</v>
      </c>
      <c r="M288">
        <v>1</v>
      </c>
      <c r="N288">
        <v>0</v>
      </c>
      <c r="O288">
        <v>0</v>
      </c>
      <c r="P288">
        <v>12</v>
      </c>
      <c r="Q288">
        <f t="shared" si="13"/>
        <v>69</v>
      </c>
      <c r="R288" s="73">
        <v>2</v>
      </c>
      <c r="S288" s="73">
        <v>3</v>
      </c>
      <c r="T288">
        <v>166</v>
      </c>
      <c r="U288">
        <v>1017</v>
      </c>
    </row>
    <row r="289" spans="2:21" x14ac:dyDescent="0.2">
      <c r="B289" s="9">
        <v>2006</v>
      </c>
      <c r="Q289">
        <f t="shared" si="13"/>
        <v>0</v>
      </c>
      <c r="R289" s="73"/>
      <c r="S289" s="73"/>
      <c r="T289">
        <v>0</v>
      </c>
      <c r="U289">
        <v>0</v>
      </c>
    </row>
    <row r="290" spans="2:21" x14ac:dyDescent="0.2">
      <c r="B290" s="9">
        <v>2007</v>
      </c>
      <c r="Q290">
        <f t="shared" si="13"/>
        <v>0</v>
      </c>
      <c r="R290" s="73"/>
      <c r="S290" s="73"/>
      <c r="T290">
        <v>0</v>
      </c>
      <c r="U290">
        <v>0</v>
      </c>
    </row>
    <row r="291" spans="2:21" x14ac:dyDescent="0.2">
      <c r="B291" s="9">
        <v>2008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f t="shared" si="13"/>
        <v>0</v>
      </c>
      <c r="R291" s="73">
        <v>0</v>
      </c>
      <c r="S291" s="73">
        <v>0</v>
      </c>
      <c r="T291">
        <v>0</v>
      </c>
      <c r="U291">
        <v>0</v>
      </c>
    </row>
    <row r="292" spans="2:21" x14ac:dyDescent="0.2">
      <c r="B292" s="9">
        <v>2009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f t="shared" si="13"/>
        <v>0</v>
      </c>
      <c r="R292" s="73">
        <v>0</v>
      </c>
      <c r="S292" s="73">
        <v>0</v>
      </c>
      <c r="T292">
        <v>0</v>
      </c>
      <c r="U292">
        <v>0</v>
      </c>
    </row>
    <row r="293" spans="2:21" x14ac:dyDescent="0.2">
      <c r="B293" s="9">
        <v>2010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f t="shared" si="13"/>
        <v>0</v>
      </c>
      <c r="R293">
        <v>0</v>
      </c>
      <c r="S293">
        <v>0</v>
      </c>
      <c r="T293">
        <v>0</v>
      </c>
      <c r="U293">
        <v>0</v>
      </c>
    </row>
    <row r="294" spans="2:21" x14ac:dyDescent="0.2">
      <c r="B294" s="9">
        <v>2011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f t="shared" si="13"/>
        <v>0</v>
      </c>
      <c r="R294">
        <v>0</v>
      </c>
      <c r="S294">
        <v>0</v>
      </c>
      <c r="T294">
        <v>0</v>
      </c>
      <c r="U294">
        <v>0</v>
      </c>
    </row>
    <row r="295" spans="2:21" x14ac:dyDescent="0.2">
      <c r="B295" s="9">
        <v>2012</v>
      </c>
      <c r="C295">
        <v>2</v>
      </c>
      <c r="D295">
        <v>0</v>
      </c>
      <c r="E295">
        <v>0</v>
      </c>
      <c r="F295">
        <v>1</v>
      </c>
      <c r="G295">
        <v>0</v>
      </c>
      <c r="H295">
        <v>1</v>
      </c>
      <c r="I295">
        <v>1</v>
      </c>
      <c r="J295">
        <v>2</v>
      </c>
      <c r="K295">
        <v>6</v>
      </c>
      <c r="L295">
        <v>3</v>
      </c>
      <c r="M295">
        <v>1</v>
      </c>
      <c r="N295">
        <v>1</v>
      </c>
      <c r="O295">
        <v>0</v>
      </c>
      <c r="P295">
        <v>3</v>
      </c>
      <c r="Q295">
        <v>21</v>
      </c>
      <c r="R295">
        <v>1</v>
      </c>
      <c r="S295">
        <v>0</v>
      </c>
      <c r="T295">
        <v>61</v>
      </c>
      <c r="U295">
        <v>396</v>
      </c>
    </row>
    <row r="296" spans="2:21" x14ac:dyDescent="0.2">
      <c r="B296" s="9">
        <v>2013</v>
      </c>
      <c r="C296">
        <v>2</v>
      </c>
      <c r="D296">
        <v>0</v>
      </c>
      <c r="E296">
        <v>0</v>
      </c>
      <c r="F296">
        <v>1</v>
      </c>
      <c r="G296">
        <v>0</v>
      </c>
      <c r="H296">
        <v>2</v>
      </c>
      <c r="I296">
        <v>1</v>
      </c>
      <c r="J296">
        <v>2</v>
      </c>
      <c r="K296">
        <v>7</v>
      </c>
      <c r="L296">
        <v>2</v>
      </c>
      <c r="M296">
        <v>1</v>
      </c>
      <c r="N296">
        <v>1</v>
      </c>
      <c r="O296">
        <v>0</v>
      </c>
      <c r="P296">
        <v>3</v>
      </c>
      <c r="Q296">
        <v>22</v>
      </c>
      <c r="R296">
        <v>1</v>
      </c>
      <c r="S296">
        <v>0</v>
      </c>
      <c r="T296">
        <v>67</v>
      </c>
      <c r="U296">
        <v>419</v>
      </c>
    </row>
    <row r="297" spans="2:21" x14ac:dyDescent="0.2">
      <c r="B297" s="9">
        <v>2014</v>
      </c>
      <c r="C297">
        <v>1</v>
      </c>
      <c r="D297">
        <v>0</v>
      </c>
      <c r="E297">
        <v>0</v>
      </c>
      <c r="F297">
        <v>1</v>
      </c>
      <c r="G297">
        <v>0</v>
      </c>
      <c r="H297">
        <v>1</v>
      </c>
      <c r="I297">
        <v>0</v>
      </c>
      <c r="J297">
        <v>2</v>
      </c>
      <c r="K297">
        <v>7</v>
      </c>
      <c r="L297">
        <v>2</v>
      </c>
      <c r="M297">
        <v>1</v>
      </c>
      <c r="N297">
        <v>1</v>
      </c>
      <c r="O297">
        <v>0</v>
      </c>
      <c r="P297">
        <v>3</v>
      </c>
      <c r="Q297">
        <v>19</v>
      </c>
      <c r="R297">
        <v>1</v>
      </c>
      <c r="S297">
        <v>0</v>
      </c>
      <c r="T297">
        <v>61</v>
      </c>
      <c r="U297">
        <v>378</v>
      </c>
    </row>
    <row r="298" spans="2:21" x14ac:dyDescent="0.2">
      <c r="B298" s="9">
        <v>2015</v>
      </c>
      <c r="C298">
        <v>1</v>
      </c>
      <c r="D298">
        <v>0</v>
      </c>
      <c r="E298">
        <v>0</v>
      </c>
      <c r="F298">
        <v>1</v>
      </c>
      <c r="G298">
        <v>0</v>
      </c>
      <c r="H298">
        <v>1</v>
      </c>
      <c r="I298">
        <v>0</v>
      </c>
      <c r="J298">
        <v>2</v>
      </c>
      <c r="K298">
        <v>8</v>
      </c>
      <c r="L298">
        <v>2</v>
      </c>
      <c r="M298">
        <v>1</v>
      </c>
      <c r="N298">
        <v>1</v>
      </c>
      <c r="O298">
        <v>0</v>
      </c>
      <c r="P298">
        <v>3</v>
      </c>
      <c r="Q298">
        <v>20</v>
      </c>
      <c r="R298">
        <v>1</v>
      </c>
      <c r="S298">
        <v>0</v>
      </c>
      <c r="T298">
        <v>63</v>
      </c>
      <c r="U298" s="28">
        <v>392</v>
      </c>
    </row>
    <row r="299" spans="2:21" x14ac:dyDescent="0.2">
      <c r="B299" s="9">
        <v>2016</v>
      </c>
      <c r="C299">
        <v>1</v>
      </c>
      <c r="D299">
        <v>0</v>
      </c>
      <c r="E299">
        <v>0</v>
      </c>
      <c r="F299">
        <v>1</v>
      </c>
      <c r="G299">
        <v>0</v>
      </c>
      <c r="H299">
        <v>1</v>
      </c>
      <c r="I299">
        <v>0</v>
      </c>
      <c r="J299">
        <v>2</v>
      </c>
      <c r="K299">
        <v>8</v>
      </c>
      <c r="L299">
        <v>2</v>
      </c>
      <c r="M299">
        <v>1</v>
      </c>
      <c r="N299">
        <v>1</v>
      </c>
      <c r="O299">
        <v>0</v>
      </c>
      <c r="P299">
        <v>3</v>
      </c>
      <c r="Q299">
        <v>20</v>
      </c>
      <c r="R299">
        <v>1</v>
      </c>
      <c r="S299">
        <v>0</v>
      </c>
      <c r="T299">
        <v>65</v>
      </c>
      <c r="U299" s="28">
        <v>400</v>
      </c>
    </row>
    <row r="300" spans="2:21" x14ac:dyDescent="0.2">
      <c r="B300" s="9">
        <v>2017</v>
      </c>
      <c r="C300">
        <v>1</v>
      </c>
      <c r="D300">
        <v>0</v>
      </c>
      <c r="E300">
        <v>0</v>
      </c>
      <c r="F300">
        <v>1</v>
      </c>
      <c r="G300">
        <v>0</v>
      </c>
      <c r="H300">
        <v>1</v>
      </c>
      <c r="I300">
        <v>0</v>
      </c>
      <c r="J300">
        <v>1</v>
      </c>
      <c r="K300">
        <v>9</v>
      </c>
      <c r="L300">
        <v>2</v>
      </c>
      <c r="M300">
        <v>1</v>
      </c>
      <c r="N300">
        <v>1</v>
      </c>
      <c r="O300">
        <v>0</v>
      </c>
      <c r="P300">
        <v>4</v>
      </c>
      <c r="Q300">
        <v>21</v>
      </c>
      <c r="R300">
        <v>1</v>
      </c>
      <c r="S300">
        <v>0</v>
      </c>
      <c r="T300">
        <v>66</v>
      </c>
      <c r="U300">
        <v>410</v>
      </c>
    </row>
    <row r="301" spans="2:21" x14ac:dyDescent="0.2">
      <c r="B301" s="9">
        <v>2018</v>
      </c>
      <c r="C301">
        <v>1</v>
      </c>
      <c r="D301">
        <v>0</v>
      </c>
      <c r="E301">
        <v>0</v>
      </c>
      <c r="F301">
        <v>1</v>
      </c>
      <c r="G301">
        <v>0</v>
      </c>
      <c r="H301">
        <v>1</v>
      </c>
      <c r="I301">
        <v>0</v>
      </c>
      <c r="J301">
        <v>1</v>
      </c>
      <c r="K301">
        <v>12</v>
      </c>
      <c r="L301">
        <v>2</v>
      </c>
      <c r="M301">
        <v>1</v>
      </c>
      <c r="N301">
        <v>1</v>
      </c>
      <c r="O301">
        <v>0</v>
      </c>
      <c r="P301">
        <v>5</v>
      </c>
      <c r="Q301">
        <v>25</v>
      </c>
      <c r="R301">
        <v>1</v>
      </c>
      <c r="S301">
        <v>0</v>
      </c>
      <c r="T301">
        <v>72</v>
      </c>
      <c r="U301">
        <v>426</v>
      </c>
    </row>
    <row r="302" spans="2:21" x14ac:dyDescent="0.2">
      <c r="B302" s="9">
        <v>2019</v>
      </c>
      <c r="C302">
        <v>1</v>
      </c>
      <c r="D302">
        <v>0</v>
      </c>
      <c r="E302">
        <v>0</v>
      </c>
      <c r="F302">
        <v>1</v>
      </c>
      <c r="G302">
        <v>0</v>
      </c>
      <c r="H302">
        <v>1</v>
      </c>
      <c r="I302">
        <v>0</v>
      </c>
      <c r="J302">
        <v>1</v>
      </c>
      <c r="K302">
        <v>11</v>
      </c>
      <c r="L302">
        <v>3</v>
      </c>
      <c r="M302">
        <v>1</v>
      </c>
      <c r="N302">
        <v>1</v>
      </c>
      <c r="O302">
        <v>0</v>
      </c>
      <c r="P302">
        <v>5</v>
      </c>
      <c r="Q302">
        <v>25</v>
      </c>
      <c r="R302">
        <v>1</v>
      </c>
      <c r="S302">
        <v>0</v>
      </c>
      <c r="T302">
        <v>73</v>
      </c>
      <c r="U302">
        <v>436</v>
      </c>
    </row>
    <row r="304" spans="2:21" x14ac:dyDescent="0.2">
      <c r="B304" s="29" t="s">
        <v>235</v>
      </c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</row>
    <row r="305" spans="2:21" x14ac:dyDescent="0.2">
      <c r="B305" s="30"/>
      <c r="C305" s="30" t="s">
        <v>194</v>
      </c>
      <c r="D305" s="30" t="s">
        <v>195</v>
      </c>
      <c r="E305" s="30" t="s">
        <v>196</v>
      </c>
      <c r="F305" s="30" t="s">
        <v>197</v>
      </c>
      <c r="G305" s="30" t="s">
        <v>198</v>
      </c>
      <c r="H305" s="30" t="s">
        <v>199</v>
      </c>
      <c r="I305" s="30" t="s">
        <v>200</v>
      </c>
      <c r="J305" s="30" t="s">
        <v>201</v>
      </c>
      <c r="K305" s="29" t="s">
        <v>202</v>
      </c>
      <c r="L305" s="87" t="s">
        <v>203</v>
      </c>
      <c r="M305" s="30" t="s">
        <v>204</v>
      </c>
      <c r="N305" s="30" t="s">
        <v>205</v>
      </c>
      <c r="O305" s="30" t="s">
        <v>206</v>
      </c>
      <c r="P305" s="30" t="s">
        <v>207</v>
      </c>
      <c r="Q305" s="29" t="s">
        <v>208</v>
      </c>
      <c r="R305" s="87" t="s">
        <v>209</v>
      </c>
      <c r="S305" s="87" t="s">
        <v>210</v>
      </c>
      <c r="T305" s="29" t="s">
        <v>211</v>
      </c>
      <c r="U305" s="29" t="s">
        <v>212</v>
      </c>
    </row>
    <row r="306" spans="2:21" x14ac:dyDescent="0.2">
      <c r="B306" s="29">
        <v>2000</v>
      </c>
      <c r="C306" s="30">
        <f t="shared" ref="C306:U306" si="14">C283+C260+C237+C214+C191+C168+C145+C122+C99+C76+C53+C30+C7</f>
        <v>2</v>
      </c>
      <c r="D306" s="30">
        <f t="shared" si="14"/>
        <v>5</v>
      </c>
      <c r="E306" s="30">
        <f t="shared" si="14"/>
        <v>0</v>
      </c>
      <c r="F306" s="30">
        <f t="shared" si="14"/>
        <v>25</v>
      </c>
      <c r="G306" s="30">
        <f t="shared" si="14"/>
        <v>1</v>
      </c>
      <c r="H306" s="30">
        <f t="shared" si="14"/>
        <v>4</v>
      </c>
      <c r="I306" s="30">
        <f t="shared" si="14"/>
        <v>1</v>
      </c>
      <c r="J306" s="30">
        <f t="shared" si="14"/>
        <v>43</v>
      </c>
      <c r="K306" s="30">
        <f t="shared" si="14"/>
        <v>83</v>
      </c>
      <c r="L306" s="30">
        <f t="shared" si="14"/>
        <v>10</v>
      </c>
      <c r="M306" s="30">
        <f t="shared" si="14"/>
        <v>2</v>
      </c>
      <c r="N306" s="30">
        <f t="shared" si="14"/>
        <v>4</v>
      </c>
      <c r="O306" s="30">
        <f t="shared" si="14"/>
        <v>0</v>
      </c>
      <c r="P306" s="30">
        <f t="shared" si="14"/>
        <v>82</v>
      </c>
      <c r="Q306" s="30">
        <f t="shared" si="14"/>
        <v>262</v>
      </c>
      <c r="R306" s="30">
        <f t="shared" si="14"/>
        <v>3</v>
      </c>
      <c r="S306" s="30">
        <f t="shared" si="14"/>
        <v>6</v>
      </c>
      <c r="T306" s="30">
        <f t="shared" si="14"/>
        <v>562</v>
      </c>
      <c r="U306" s="30">
        <f t="shared" si="14"/>
        <v>2481</v>
      </c>
    </row>
    <row r="307" spans="2:21" x14ac:dyDescent="0.2">
      <c r="B307" s="29">
        <v>2001</v>
      </c>
      <c r="C307" s="30">
        <f t="shared" ref="C307:U307" si="15">C284+C261+C238+C215+C192+C169+C146+C123+C100+C77+C54+C31+C8</f>
        <v>2</v>
      </c>
      <c r="D307" s="30">
        <f t="shared" si="15"/>
        <v>4</v>
      </c>
      <c r="E307" s="30">
        <f t="shared" si="15"/>
        <v>0</v>
      </c>
      <c r="F307" s="30">
        <f t="shared" si="15"/>
        <v>26</v>
      </c>
      <c r="G307" s="30">
        <f t="shared" si="15"/>
        <v>1</v>
      </c>
      <c r="H307" s="30">
        <f t="shared" si="15"/>
        <v>4</v>
      </c>
      <c r="I307" s="30">
        <f t="shared" si="15"/>
        <v>1</v>
      </c>
      <c r="J307" s="30">
        <f t="shared" si="15"/>
        <v>42</v>
      </c>
      <c r="K307" s="30">
        <f t="shared" si="15"/>
        <v>84</v>
      </c>
      <c r="L307" s="30">
        <f t="shared" si="15"/>
        <v>11</v>
      </c>
      <c r="M307" s="30">
        <f t="shared" si="15"/>
        <v>2</v>
      </c>
      <c r="N307" s="30">
        <f t="shared" si="15"/>
        <v>4</v>
      </c>
      <c r="O307" s="30">
        <f t="shared" si="15"/>
        <v>0</v>
      </c>
      <c r="P307" s="30">
        <f t="shared" si="15"/>
        <v>82</v>
      </c>
      <c r="Q307" s="30">
        <f t="shared" si="15"/>
        <v>263</v>
      </c>
      <c r="R307" s="30">
        <f t="shared" si="15"/>
        <v>3</v>
      </c>
      <c r="S307" s="30">
        <f t="shared" si="15"/>
        <v>6</v>
      </c>
      <c r="T307" s="30">
        <f t="shared" si="15"/>
        <v>585</v>
      </c>
      <c r="U307" s="30">
        <f t="shared" si="15"/>
        <v>2549</v>
      </c>
    </row>
    <row r="308" spans="2:21" x14ac:dyDescent="0.2">
      <c r="B308" s="29">
        <v>2002</v>
      </c>
      <c r="C308" s="30">
        <f t="shared" ref="C308:U308" si="16">C285+C262+C239+C216+C193+C170+C147+C124+C101+C78+C55+C32+C9</f>
        <v>2</v>
      </c>
      <c r="D308" s="30">
        <f t="shared" si="16"/>
        <v>4</v>
      </c>
      <c r="E308" s="30">
        <f t="shared" si="16"/>
        <v>0</v>
      </c>
      <c r="F308" s="30">
        <f t="shared" si="16"/>
        <v>26</v>
      </c>
      <c r="G308" s="30">
        <f t="shared" si="16"/>
        <v>1</v>
      </c>
      <c r="H308" s="30">
        <f t="shared" si="16"/>
        <v>4</v>
      </c>
      <c r="I308" s="30">
        <f t="shared" si="16"/>
        <v>2</v>
      </c>
      <c r="J308" s="30">
        <f t="shared" si="16"/>
        <v>42</v>
      </c>
      <c r="K308" s="30">
        <f t="shared" si="16"/>
        <v>88</v>
      </c>
      <c r="L308" s="30">
        <f t="shared" si="16"/>
        <v>11</v>
      </c>
      <c r="M308" s="30">
        <f t="shared" si="16"/>
        <v>2</v>
      </c>
      <c r="N308" s="30">
        <f t="shared" si="16"/>
        <v>4</v>
      </c>
      <c r="O308" s="30">
        <f t="shared" si="16"/>
        <v>0</v>
      </c>
      <c r="P308" s="30">
        <f t="shared" si="16"/>
        <v>82</v>
      </c>
      <c r="Q308" s="30">
        <f t="shared" si="16"/>
        <v>268</v>
      </c>
      <c r="R308" s="30">
        <f t="shared" si="16"/>
        <v>4</v>
      </c>
      <c r="S308" s="30">
        <f t="shared" si="16"/>
        <v>8</v>
      </c>
      <c r="T308" s="30">
        <f t="shared" si="16"/>
        <v>624</v>
      </c>
      <c r="U308" s="30">
        <f t="shared" si="16"/>
        <v>2704</v>
      </c>
    </row>
    <row r="309" spans="2:21" x14ac:dyDescent="0.2">
      <c r="B309" s="29">
        <v>2003</v>
      </c>
      <c r="C309" s="30">
        <f t="shared" ref="C309:U309" si="17">C286+C263+C240+C217+C194+C171+C148+C125+C102+C79+C56+C33+C10</f>
        <v>3</v>
      </c>
      <c r="D309" s="30">
        <f t="shared" si="17"/>
        <v>4</v>
      </c>
      <c r="E309" s="30">
        <f t="shared" si="17"/>
        <v>0</v>
      </c>
      <c r="F309" s="30">
        <f t="shared" si="17"/>
        <v>28</v>
      </c>
      <c r="G309" s="30">
        <f t="shared" si="17"/>
        <v>1</v>
      </c>
      <c r="H309" s="30">
        <f t="shared" si="17"/>
        <v>5</v>
      </c>
      <c r="I309" s="30">
        <f t="shared" si="17"/>
        <v>2</v>
      </c>
      <c r="J309" s="30">
        <f t="shared" si="17"/>
        <v>43</v>
      </c>
      <c r="K309" s="30">
        <f t="shared" si="17"/>
        <v>93</v>
      </c>
      <c r="L309" s="30">
        <f t="shared" si="17"/>
        <v>14</v>
      </c>
      <c r="M309" s="30">
        <f t="shared" si="17"/>
        <v>3</v>
      </c>
      <c r="N309" s="30">
        <f t="shared" si="17"/>
        <v>4</v>
      </c>
      <c r="O309" s="30">
        <f t="shared" si="17"/>
        <v>0</v>
      </c>
      <c r="P309" s="30">
        <f t="shared" si="17"/>
        <v>83</v>
      </c>
      <c r="Q309" s="30">
        <f t="shared" si="17"/>
        <v>283</v>
      </c>
      <c r="R309" s="30">
        <f t="shared" si="17"/>
        <v>4</v>
      </c>
      <c r="S309" s="30">
        <f t="shared" si="17"/>
        <v>8</v>
      </c>
      <c r="T309" s="30">
        <f t="shared" si="17"/>
        <v>663</v>
      </c>
      <c r="U309" s="30">
        <f t="shared" si="17"/>
        <v>2842</v>
      </c>
    </row>
    <row r="310" spans="2:21" x14ac:dyDescent="0.2">
      <c r="B310" s="29">
        <v>2004</v>
      </c>
      <c r="C310" s="30">
        <f t="shared" ref="C310:U310" si="18">C287+C264+C241+C218+C195+C172+C149+C126+C103+C80+C57+C34+C11</f>
        <v>2</v>
      </c>
      <c r="D310" s="30">
        <f t="shared" si="18"/>
        <v>4</v>
      </c>
      <c r="E310" s="30">
        <f t="shared" si="18"/>
        <v>0</v>
      </c>
      <c r="F310" s="30">
        <f t="shared" si="18"/>
        <v>33</v>
      </c>
      <c r="G310" s="30">
        <f t="shared" si="18"/>
        <v>2</v>
      </c>
      <c r="H310" s="30">
        <f t="shared" si="18"/>
        <v>5</v>
      </c>
      <c r="I310" s="30">
        <f t="shared" si="18"/>
        <v>3</v>
      </c>
      <c r="J310" s="30">
        <f t="shared" si="18"/>
        <v>46</v>
      </c>
      <c r="K310" s="30">
        <f t="shared" si="18"/>
        <v>100</v>
      </c>
      <c r="L310" s="30">
        <f t="shared" si="18"/>
        <v>15</v>
      </c>
      <c r="M310" s="30">
        <f t="shared" si="18"/>
        <v>3</v>
      </c>
      <c r="N310" s="30">
        <f t="shared" si="18"/>
        <v>4</v>
      </c>
      <c r="O310" s="30">
        <f t="shared" si="18"/>
        <v>0</v>
      </c>
      <c r="P310" s="30">
        <f t="shared" si="18"/>
        <v>88</v>
      </c>
      <c r="Q310" s="30">
        <f t="shared" si="18"/>
        <v>305</v>
      </c>
      <c r="R310" s="30">
        <f t="shared" si="18"/>
        <v>5</v>
      </c>
      <c r="S310" s="30">
        <f t="shared" si="18"/>
        <v>8</v>
      </c>
      <c r="T310" s="30">
        <f t="shared" si="18"/>
        <v>737</v>
      </c>
      <c r="U310" s="30">
        <f t="shared" si="18"/>
        <v>2975</v>
      </c>
    </row>
    <row r="311" spans="2:21" x14ac:dyDescent="0.2">
      <c r="B311" s="29">
        <v>2005</v>
      </c>
      <c r="C311" s="30">
        <f t="shared" ref="C311:U311" si="19">C288+C265+C242+C219+C196+C173+C150+C127+C104+C81+C58+C35+C12</f>
        <v>2</v>
      </c>
      <c r="D311" s="30">
        <f t="shared" si="19"/>
        <v>4</v>
      </c>
      <c r="E311" s="30">
        <f t="shared" si="19"/>
        <v>0</v>
      </c>
      <c r="F311" s="30">
        <f t="shared" si="19"/>
        <v>33</v>
      </c>
      <c r="G311" s="30">
        <f t="shared" si="19"/>
        <v>1</v>
      </c>
      <c r="H311" s="30">
        <f t="shared" si="19"/>
        <v>5</v>
      </c>
      <c r="I311" s="30">
        <f t="shared" si="19"/>
        <v>3</v>
      </c>
      <c r="J311" s="30">
        <f t="shared" si="19"/>
        <v>46</v>
      </c>
      <c r="K311" s="30">
        <f t="shared" si="19"/>
        <v>104</v>
      </c>
      <c r="L311" s="30">
        <f t="shared" si="19"/>
        <v>14</v>
      </c>
      <c r="M311" s="30">
        <f t="shared" si="19"/>
        <v>3</v>
      </c>
      <c r="N311" s="30">
        <f t="shared" si="19"/>
        <v>4</v>
      </c>
      <c r="O311" s="30">
        <f t="shared" si="19"/>
        <v>0</v>
      </c>
      <c r="P311" s="30">
        <f t="shared" si="19"/>
        <v>87</v>
      </c>
      <c r="Q311" s="30">
        <f t="shared" si="19"/>
        <v>306</v>
      </c>
      <c r="R311" s="30">
        <f t="shared" si="19"/>
        <v>5</v>
      </c>
      <c r="S311" s="30">
        <f t="shared" si="19"/>
        <v>7</v>
      </c>
      <c r="T311" s="30">
        <f t="shared" si="19"/>
        <v>732</v>
      </c>
      <c r="U311" s="30">
        <f t="shared" si="19"/>
        <v>3027</v>
      </c>
    </row>
    <row r="312" spans="2:21" x14ac:dyDescent="0.2">
      <c r="B312" s="29">
        <v>2006</v>
      </c>
      <c r="C312" s="30">
        <f t="shared" ref="C312:U312" si="20">C289+C266+C243+C220+C197+C174+C151+C128+C105+C82+C59+C36+C13</f>
        <v>2</v>
      </c>
      <c r="D312" s="30">
        <f t="shared" si="20"/>
        <v>4</v>
      </c>
      <c r="E312" s="30">
        <f t="shared" si="20"/>
        <v>0</v>
      </c>
      <c r="F312" s="30">
        <f t="shared" si="20"/>
        <v>34</v>
      </c>
      <c r="G312" s="30">
        <f t="shared" si="20"/>
        <v>2</v>
      </c>
      <c r="H312" s="30">
        <f t="shared" si="20"/>
        <v>5</v>
      </c>
      <c r="I312" s="30">
        <f t="shared" si="20"/>
        <v>4</v>
      </c>
      <c r="J312" s="30">
        <f t="shared" si="20"/>
        <v>45</v>
      </c>
      <c r="K312" s="30">
        <f t="shared" si="20"/>
        <v>100</v>
      </c>
      <c r="L312" s="30">
        <f t="shared" si="20"/>
        <v>14</v>
      </c>
      <c r="M312" s="30">
        <f t="shared" si="20"/>
        <v>3</v>
      </c>
      <c r="N312" s="30">
        <f t="shared" si="20"/>
        <v>4</v>
      </c>
      <c r="O312" s="30">
        <f t="shared" si="20"/>
        <v>0</v>
      </c>
      <c r="P312" s="30">
        <f t="shared" si="20"/>
        <v>84</v>
      </c>
      <c r="Q312" s="30">
        <f t="shared" si="20"/>
        <v>301</v>
      </c>
      <c r="R312" s="30">
        <f t="shared" si="20"/>
        <v>6</v>
      </c>
      <c r="S312" s="30">
        <f t="shared" si="20"/>
        <v>6</v>
      </c>
      <c r="T312" s="30">
        <f t="shared" si="20"/>
        <v>728</v>
      </c>
      <c r="U312" s="30">
        <f t="shared" si="20"/>
        <v>3096</v>
      </c>
    </row>
    <row r="313" spans="2:21" x14ac:dyDescent="0.2">
      <c r="B313" s="29">
        <v>2007</v>
      </c>
      <c r="C313" s="30">
        <f t="shared" ref="C313:U313" si="21">C290+C267+C244+C221+C198+C175+C152+C129+C106+C83+C60+C37+C14</f>
        <v>3</v>
      </c>
      <c r="D313" s="30">
        <f t="shared" si="21"/>
        <v>4</v>
      </c>
      <c r="E313" s="30">
        <f t="shared" si="21"/>
        <v>0</v>
      </c>
      <c r="F313" s="30">
        <f t="shared" si="21"/>
        <v>35</v>
      </c>
      <c r="G313" s="30">
        <f t="shared" si="21"/>
        <v>2</v>
      </c>
      <c r="H313" s="30">
        <f t="shared" si="21"/>
        <v>7</v>
      </c>
      <c r="I313" s="30">
        <f t="shared" si="21"/>
        <v>5</v>
      </c>
      <c r="J313" s="30">
        <f t="shared" si="21"/>
        <v>45</v>
      </c>
      <c r="K313" s="30">
        <f t="shared" si="21"/>
        <v>102</v>
      </c>
      <c r="L313" s="30">
        <f t="shared" si="21"/>
        <v>15</v>
      </c>
      <c r="M313" s="30">
        <f t="shared" si="21"/>
        <v>3</v>
      </c>
      <c r="N313" s="30">
        <f t="shared" si="21"/>
        <v>4</v>
      </c>
      <c r="O313" s="30">
        <f t="shared" si="21"/>
        <v>0</v>
      </c>
      <c r="P313" s="30">
        <f t="shared" si="21"/>
        <v>81</v>
      </c>
      <c r="Q313" s="30">
        <f t="shared" si="21"/>
        <v>306</v>
      </c>
      <c r="R313" s="30">
        <f t="shared" si="21"/>
        <v>6</v>
      </c>
      <c r="S313" s="30">
        <f t="shared" si="21"/>
        <v>5</v>
      </c>
      <c r="T313" s="30">
        <f t="shared" si="21"/>
        <v>736</v>
      </c>
      <c r="U313" s="30">
        <f t="shared" si="21"/>
        <v>3146</v>
      </c>
    </row>
    <row r="314" spans="2:21" x14ac:dyDescent="0.2">
      <c r="B314" s="29">
        <v>2008</v>
      </c>
      <c r="C314" s="30">
        <f t="shared" ref="C314:U314" si="22">C291+C268+C245+C222+C199+C176+C153+C130+C107+C84+C61+C38+C15</f>
        <v>3</v>
      </c>
      <c r="D314" s="30">
        <f t="shared" si="22"/>
        <v>4</v>
      </c>
      <c r="E314" s="30">
        <f t="shared" si="22"/>
        <v>0</v>
      </c>
      <c r="F314" s="30">
        <f t="shared" si="22"/>
        <v>35</v>
      </c>
      <c r="G314" s="30">
        <f t="shared" si="22"/>
        <v>2</v>
      </c>
      <c r="H314" s="30">
        <f t="shared" si="22"/>
        <v>7</v>
      </c>
      <c r="I314" s="30">
        <f t="shared" si="22"/>
        <v>6</v>
      </c>
      <c r="J314" s="30">
        <f t="shared" si="22"/>
        <v>44</v>
      </c>
      <c r="K314" s="30">
        <f t="shared" si="22"/>
        <v>104</v>
      </c>
      <c r="L314" s="30">
        <f t="shared" si="22"/>
        <v>15</v>
      </c>
      <c r="M314" s="30">
        <f t="shared" si="22"/>
        <v>3</v>
      </c>
      <c r="N314" s="30">
        <f t="shared" si="22"/>
        <v>5</v>
      </c>
      <c r="O314" s="30">
        <f t="shared" si="22"/>
        <v>0</v>
      </c>
      <c r="P314" s="30">
        <f t="shared" si="22"/>
        <v>81</v>
      </c>
      <c r="Q314" s="30">
        <f t="shared" si="22"/>
        <v>309</v>
      </c>
      <c r="R314" s="30">
        <f t="shared" si="22"/>
        <v>6</v>
      </c>
      <c r="S314" s="30">
        <f t="shared" si="22"/>
        <v>5</v>
      </c>
      <c r="T314" s="30">
        <f t="shared" si="22"/>
        <v>742</v>
      </c>
      <c r="U314" s="30">
        <f t="shared" si="22"/>
        <v>3180</v>
      </c>
    </row>
    <row r="315" spans="2:21" x14ac:dyDescent="0.2">
      <c r="B315" s="29">
        <v>2009</v>
      </c>
      <c r="C315" s="30">
        <f t="shared" ref="C315:U315" si="23">C292+C269+C246+C223+C200+C177+C154+C131+C108+C85+C62+C39+C16</f>
        <v>3</v>
      </c>
      <c r="D315" s="30">
        <f t="shared" si="23"/>
        <v>5</v>
      </c>
      <c r="E315" s="30">
        <f t="shared" si="23"/>
        <v>0</v>
      </c>
      <c r="F315" s="30">
        <f t="shared" si="23"/>
        <v>36</v>
      </c>
      <c r="G315" s="30">
        <f t="shared" si="23"/>
        <v>2</v>
      </c>
      <c r="H315" s="30">
        <f t="shared" si="23"/>
        <v>7</v>
      </c>
      <c r="I315" s="30">
        <f t="shared" si="23"/>
        <v>6</v>
      </c>
      <c r="J315" s="30">
        <f t="shared" si="23"/>
        <v>45</v>
      </c>
      <c r="K315" s="30">
        <f t="shared" si="23"/>
        <v>105</v>
      </c>
      <c r="L315" s="30">
        <f t="shared" si="23"/>
        <v>16</v>
      </c>
      <c r="M315" s="30">
        <f t="shared" si="23"/>
        <v>3</v>
      </c>
      <c r="N315" s="30">
        <f t="shared" si="23"/>
        <v>5</v>
      </c>
      <c r="O315" s="30">
        <f t="shared" si="23"/>
        <v>0</v>
      </c>
      <c r="P315" s="30">
        <f t="shared" si="23"/>
        <v>81</v>
      </c>
      <c r="Q315" s="30">
        <f t="shared" si="23"/>
        <v>314</v>
      </c>
      <c r="R315" s="30">
        <f t="shared" si="23"/>
        <v>6</v>
      </c>
      <c r="S315" s="30">
        <f t="shared" si="23"/>
        <v>5</v>
      </c>
      <c r="T315" s="30">
        <f t="shared" si="23"/>
        <v>753</v>
      </c>
      <c r="U315" s="30">
        <f t="shared" si="23"/>
        <v>3236</v>
      </c>
    </row>
    <row r="316" spans="2:21" x14ac:dyDescent="0.2">
      <c r="B316" s="29">
        <v>2010</v>
      </c>
      <c r="C316" s="30">
        <f t="shared" ref="C316:U316" si="24">C293+C270+C247+C224+C201+C178+C155+C132+C109+C86+C63+C40+C17</f>
        <v>3</v>
      </c>
      <c r="D316" s="30">
        <f t="shared" si="24"/>
        <v>5</v>
      </c>
      <c r="E316" s="30">
        <f t="shared" si="24"/>
        <v>0</v>
      </c>
      <c r="F316" s="30">
        <f t="shared" si="24"/>
        <v>36</v>
      </c>
      <c r="G316" s="30">
        <f t="shared" si="24"/>
        <v>2</v>
      </c>
      <c r="H316" s="30">
        <f t="shared" si="24"/>
        <v>7</v>
      </c>
      <c r="I316" s="30">
        <f t="shared" si="24"/>
        <v>6</v>
      </c>
      <c r="J316" s="30">
        <f t="shared" si="24"/>
        <v>45</v>
      </c>
      <c r="K316" s="30">
        <f t="shared" si="24"/>
        <v>109</v>
      </c>
      <c r="L316" s="30">
        <f t="shared" si="24"/>
        <v>15</v>
      </c>
      <c r="M316" s="30">
        <f t="shared" si="24"/>
        <v>3</v>
      </c>
      <c r="N316" s="30">
        <f t="shared" si="24"/>
        <v>6</v>
      </c>
      <c r="O316" s="30">
        <f t="shared" si="24"/>
        <v>0</v>
      </c>
      <c r="P316" s="30">
        <f t="shared" si="24"/>
        <v>83</v>
      </c>
      <c r="Q316" s="30">
        <f t="shared" si="24"/>
        <v>320</v>
      </c>
      <c r="R316" s="30">
        <f t="shared" si="24"/>
        <v>6</v>
      </c>
      <c r="S316" s="30">
        <f t="shared" si="24"/>
        <v>5</v>
      </c>
      <c r="T316" s="30">
        <f t="shared" si="24"/>
        <v>761</v>
      </c>
      <c r="U316" s="30">
        <f t="shared" si="24"/>
        <v>3305</v>
      </c>
    </row>
    <row r="317" spans="2:21" x14ac:dyDescent="0.2">
      <c r="B317" s="29">
        <v>2011</v>
      </c>
      <c r="C317" s="30">
        <f t="shared" ref="C317:U317" si="25">C294+C271+C248+C225+C202+C179+C156+C133+C110+C87+C64+C41+C18</f>
        <v>4</v>
      </c>
      <c r="D317" s="30">
        <f t="shared" si="25"/>
        <v>5</v>
      </c>
      <c r="E317" s="30">
        <f t="shared" si="25"/>
        <v>0</v>
      </c>
      <c r="F317" s="30">
        <f t="shared" si="25"/>
        <v>37</v>
      </c>
      <c r="G317" s="30">
        <f t="shared" si="25"/>
        <v>3</v>
      </c>
      <c r="H317" s="30">
        <f t="shared" si="25"/>
        <v>7</v>
      </c>
      <c r="I317" s="30">
        <f t="shared" si="25"/>
        <v>6</v>
      </c>
      <c r="J317" s="30">
        <f t="shared" si="25"/>
        <v>45</v>
      </c>
      <c r="K317" s="30">
        <f t="shared" si="25"/>
        <v>115</v>
      </c>
      <c r="L317" s="30">
        <f t="shared" si="25"/>
        <v>15</v>
      </c>
      <c r="M317" s="30">
        <f t="shared" si="25"/>
        <v>4</v>
      </c>
      <c r="N317" s="30">
        <f t="shared" si="25"/>
        <v>6</v>
      </c>
      <c r="O317" s="30">
        <f t="shared" si="25"/>
        <v>0</v>
      </c>
      <c r="P317" s="30">
        <f t="shared" si="25"/>
        <v>83</v>
      </c>
      <c r="Q317" s="30">
        <f t="shared" si="25"/>
        <v>330</v>
      </c>
      <c r="R317" s="30">
        <f t="shared" si="25"/>
        <v>6</v>
      </c>
      <c r="S317" s="30">
        <f t="shared" si="25"/>
        <v>5</v>
      </c>
      <c r="T317" s="30">
        <f t="shared" si="25"/>
        <v>782</v>
      </c>
      <c r="U317" s="30">
        <f t="shared" si="25"/>
        <v>3350</v>
      </c>
    </row>
    <row r="318" spans="2:21" x14ac:dyDescent="0.2">
      <c r="B318" s="29">
        <v>2012</v>
      </c>
      <c r="C318" s="30">
        <f t="shared" ref="C318:U318" si="26">C295+C272+C249+C226+C203+C180+C157+C134+C111+C88+C65+C42+C19</f>
        <v>6</v>
      </c>
      <c r="D318" s="30">
        <f t="shared" si="26"/>
        <v>4</v>
      </c>
      <c r="E318" s="30">
        <f t="shared" si="26"/>
        <v>0</v>
      </c>
      <c r="F318" s="30">
        <f t="shared" si="26"/>
        <v>40</v>
      </c>
      <c r="G318" s="30">
        <f t="shared" si="26"/>
        <v>5</v>
      </c>
      <c r="H318" s="30">
        <f t="shared" si="26"/>
        <v>7</v>
      </c>
      <c r="I318" s="30">
        <f t="shared" si="26"/>
        <v>7</v>
      </c>
      <c r="J318" s="30">
        <f t="shared" si="26"/>
        <v>55</v>
      </c>
      <c r="K318" s="30">
        <f t="shared" si="26"/>
        <v>139</v>
      </c>
      <c r="L318" s="30">
        <f t="shared" si="26"/>
        <v>18</v>
      </c>
      <c r="M318" s="30">
        <f t="shared" si="26"/>
        <v>6</v>
      </c>
      <c r="N318" s="30">
        <f t="shared" si="26"/>
        <v>7</v>
      </c>
      <c r="O318" s="30">
        <f t="shared" si="26"/>
        <v>0</v>
      </c>
      <c r="P318" s="30">
        <f t="shared" si="26"/>
        <v>86</v>
      </c>
      <c r="Q318" s="30">
        <f t="shared" si="26"/>
        <v>380</v>
      </c>
      <c r="R318" s="30">
        <f t="shared" si="26"/>
        <v>8</v>
      </c>
      <c r="S318" s="30">
        <f t="shared" si="26"/>
        <v>5</v>
      </c>
      <c r="T318" s="30">
        <f t="shared" si="26"/>
        <v>890</v>
      </c>
      <c r="U318" s="30">
        <f t="shared" si="26"/>
        <v>3928</v>
      </c>
    </row>
    <row r="319" spans="2:21" x14ac:dyDescent="0.2">
      <c r="B319" s="29">
        <v>2013</v>
      </c>
      <c r="C319" s="30">
        <f t="shared" ref="C319:U319" si="27">C296+C273+C250+C227+C204+C181+C158+C135+C112+C89+C66+C43+C20</f>
        <v>6</v>
      </c>
      <c r="D319" s="30">
        <f t="shared" si="27"/>
        <v>4</v>
      </c>
      <c r="E319" s="30">
        <f t="shared" si="27"/>
        <v>1</v>
      </c>
      <c r="F319" s="30">
        <f t="shared" si="27"/>
        <v>40</v>
      </c>
      <c r="G319" s="30">
        <f t="shared" si="27"/>
        <v>5</v>
      </c>
      <c r="H319" s="30">
        <f t="shared" si="27"/>
        <v>9</v>
      </c>
      <c r="I319" s="30">
        <f t="shared" si="27"/>
        <v>7</v>
      </c>
      <c r="J319" s="30">
        <f t="shared" si="27"/>
        <v>55</v>
      </c>
      <c r="K319" s="30">
        <f t="shared" si="27"/>
        <v>143</v>
      </c>
      <c r="L319" s="30">
        <f t="shared" si="27"/>
        <v>17</v>
      </c>
      <c r="M319" s="30">
        <f t="shared" si="27"/>
        <v>6</v>
      </c>
      <c r="N319" s="30">
        <f t="shared" si="27"/>
        <v>7</v>
      </c>
      <c r="O319" s="30">
        <f t="shared" si="27"/>
        <v>0</v>
      </c>
      <c r="P319" s="30">
        <f t="shared" si="27"/>
        <v>87</v>
      </c>
      <c r="Q319" s="30">
        <f t="shared" si="27"/>
        <v>387</v>
      </c>
      <c r="R319" s="30">
        <f t="shared" si="27"/>
        <v>8</v>
      </c>
      <c r="S319" s="30">
        <f t="shared" si="27"/>
        <v>5</v>
      </c>
      <c r="T319" s="30">
        <f t="shared" si="27"/>
        <v>909</v>
      </c>
      <c r="U319" s="30">
        <f t="shared" si="27"/>
        <v>3976</v>
      </c>
    </row>
    <row r="320" spans="2:21" x14ac:dyDescent="0.2">
      <c r="B320" s="29">
        <v>2014</v>
      </c>
      <c r="C320" s="30">
        <f t="shared" ref="C320:U320" si="28">C297+C274+C251+C228+C205+C182+C159+C136+C113+C90+C67+C44+C21</f>
        <v>4</v>
      </c>
      <c r="D320" s="30">
        <f t="shared" si="28"/>
        <v>3</v>
      </c>
      <c r="E320" s="30">
        <f t="shared" si="28"/>
        <v>0</v>
      </c>
      <c r="F320" s="30">
        <f t="shared" si="28"/>
        <v>40</v>
      </c>
      <c r="G320" s="30">
        <f t="shared" si="28"/>
        <v>5</v>
      </c>
      <c r="H320" s="30">
        <f t="shared" si="28"/>
        <v>4</v>
      </c>
      <c r="I320" s="30">
        <f t="shared" si="28"/>
        <v>0</v>
      </c>
      <c r="J320" s="30">
        <f t="shared" si="28"/>
        <v>56</v>
      </c>
      <c r="K320" s="30">
        <f t="shared" si="28"/>
        <v>142</v>
      </c>
      <c r="L320" s="30">
        <f t="shared" si="28"/>
        <v>13</v>
      </c>
      <c r="M320" s="30">
        <f t="shared" si="28"/>
        <v>3</v>
      </c>
      <c r="N320" s="30">
        <f t="shared" si="28"/>
        <v>7</v>
      </c>
      <c r="O320" s="30">
        <f t="shared" si="28"/>
        <v>0</v>
      </c>
      <c r="P320" s="30">
        <f t="shared" si="28"/>
        <v>88</v>
      </c>
      <c r="Q320" s="30">
        <f t="shared" si="28"/>
        <v>365</v>
      </c>
      <c r="R320" s="30">
        <f t="shared" si="28"/>
        <v>6</v>
      </c>
      <c r="S320" s="30">
        <f t="shared" si="28"/>
        <v>2</v>
      </c>
      <c r="T320" s="30">
        <f t="shared" si="28"/>
        <v>788</v>
      </c>
      <c r="U320" s="30">
        <f t="shared" si="28"/>
        <v>3296</v>
      </c>
    </row>
    <row r="321" spans="2:21" x14ac:dyDescent="0.2">
      <c r="B321" s="29">
        <v>2015</v>
      </c>
      <c r="C321" s="30">
        <f t="shared" ref="C321:N321" si="29">C252+C229+C206+C183+C160+C137+C114+C91+C68+C45+C22</f>
        <v>4</v>
      </c>
      <c r="D321" s="30">
        <f t="shared" si="29"/>
        <v>3</v>
      </c>
      <c r="E321" s="30">
        <f t="shared" si="29"/>
        <v>0</v>
      </c>
      <c r="F321" s="30">
        <f t="shared" si="29"/>
        <v>37</v>
      </c>
      <c r="G321" s="30">
        <f t="shared" si="29"/>
        <v>4</v>
      </c>
      <c r="H321" s="30">
        <f t="shared" si="29"/>
        <v>3</v>
      </c>
      <c r="I321" s="30">
        <f t="shared" si="29"/>
        <v>0</v>
      </c>
      <c r="J321" s="30">
        <f t="shared" si="29"/>
        <v>49</v>
      </c>
      <c r="K321" s="30">
        <f t="shared" si="29"/>
        <v>134</v>
      </c>
      <c r="L321" s="30">
        <f t="shared" si="29"/>
        <v>10</v>
      </c>
      <c r="M321" s="30">
        <f t="shared" si="29"/>
        <v>2</v>
      </c>
      <c r="N321" s="30">
        <f t="shared" si="29"/>
        <v>6</v>
      </c>
      <c r="O321" s="30">
        <f t="shared" ref="O321:U321" si="30">O252+O229+O206+O183+O160+O137+O114+O91+O68+O45+O22</f>
        <v>0</v>
      </c>
      <c r="P321" s="30">
        <f t="shared" si="30"/>
        <v>82</v>
      </c>
      <c r="Q321" s="30">
        <f t="shared" si="30"/>
        <v>334</v>
      </c>
      <c r="R321" s="30">
        <f t="shared" si="30"/>
        <v>4</v>
      </c>
      <c r="S321" s="30">
        <f t="shared" si="30"/>
        <v>2</v>
      </c>
      <c r="T321" s="30">
        <f t="shared" si="30"/>
        <v>697</v>
      </c>
      <c r="U321" s="30">
        <f t="shared" si="30"/>
        <v>2763</v>
      </c>
    </row>
    <row r="322" spans="2:21" x14ac:dyDescent="0.2">
      <c r="B322" s="29">
        <v>2016</v>
      </c>
      <c r="C322" s="30">
        <f t="shared" ref="C322:N322" si="31">C253+C230+C207+C184+C161+C138+C115+C92+C69+C46+C23</f>
        <v>4</v>
      </c>
      <c r="D322" s="30">
        <f t="shared" si="31"/>
        <v>4</v>
      </c>
      <c r="E322" s="30">
        <f t="shared" si="31"/>
        <v>0</v>
      </c>
      <c r="F322" s="30">
        <f t="shared" si="31"/>
        <v>37</v>
      </c>
      <c r="G322" s="30">
        <f t="shared" si="31"/>
        <v>4</v>
      </c>
      <c r="H322" s="30">
        <f t="shared" si="31"/>
        <v>3</v>
      </c>
      <c r="I322" s="30">
        <f t="shared" si="31"/>
        <v>0</v>
      </c>
      <c r="J322" s="30">
        <f t="shared" si="31"/>
        <v>49</v>
      </c>
      <c r="K322" s="30">
        <f t="shared" si="31"/>
        <v>141</v>
      </c>
      <c r="L322" s="30">
        <f t="shared" si="31"/>
        <v>10</v>
      </c>
      <c r="M322" s="30">
        <f t="shared" si="31"/>
        <v>2</v>
      </c>
      <c r="N322" s="30">
        <f t="shared" si="31"/>
        <v>7</v>
      </c>
      <c r="O322" s="30">
        <f t="shared" ref="O322:U322" si="32">O253+O230+O207+O184+O161+O138+O115+O92+O69+O46+O23</f>
        <v>0</v>
      </c>
      <c r="P322" s="30">
        <f t="shared" si="32"/>
        <v>81</v>
      </c>
      <c r="Q322" s="30">
        <f t="shared" si="32"/>
        <v>342</v>
      </c>
      <c r="R322" s="30">
        <f t="shared" si="32"/>
        <v>4</v>
      </c>
      <c r="S322" s="30">
        <f t="shared" si="32"/>
        <v>1</v>
      </c>
      <c r="T322" s="30">
        <f t="shared" si="32"/>
        <v>704</v>
      </c>
      <c r="U322" s="30">
        <f t="shared" si="32"/>
        <v>2780</v>
      </c>
    </row>
    <row r="323" spans="2:21" x14ac:dyDescent="0.2">
      <c r="B323" s="29">
        <v>2017</v>
      </c>
      <c r="C323" s="30">
        <f t="shared" ref="C323:N323" si="33">C254+C231+C208+C185+C162+C139+C116+C93+C70+C47+C24</f>
        <v>4</v>
      </c>
      <c r="D323" s="30">
        <f t="shared" si="33"/>
        <v>4</v>
      </c>
      <c r="E323" s="30">
        <f t="shared" si="33"/>
        <v>0</v>
      </c>
      <c r="F323" s="30">
        <f t="shared" si="33"/>
        <v>37</v>
      </c>
      <c r="G323" s="30">
        <f t="shared" si="33"/>
        <v>4</v>
      </c>
      <c r="H323" s="30">
        <f t="shared" si="33"/>
        <v>3</v>
      </c>
      <c r="I323" s="30">
        <f t="shared" si="33"/>
        <v>0</v>
      </c>
      <c r="J323" s="30">
        <f t="shared" si="33"/>
        <v>49</v>
      </c>
      <c r="K323" s="30">
        <f t="shared" si="33"/>
        <v>151</v>
      </c>
      <c r="L323" s="30">
        <f t="shared" si="33"/>
        <v>10</v>
      </c>
      <c r="M323" s="30">
        <f t="shared" si="33"/>
        <v>2</v>
      </c>
      <c r="N323" s="30">
        <f t="shared" si="33"/>
        <v>7</v>
      </c>
      <c r="O323" s="30">
        <f t="shared" ref="O323:U325" si="34">O254+O231+O208+O185+O162+O139+O116+O93+O70+O47+O24</f>
        <v>0</v>
      </c>
      <c r="P323" s="30">
        <f t="shared" si="34"/>
        <v>81</v>
      </c>
      <c r="Q323" s="30">
        <f t="shared" si="34"/>
        <v>352</v>
      </c>
      <c r="R323" s="30">
        <f t="shared" si="34"/>
        <v>4</v>
      </c>
      <c r="S323" s="30">
        <f t="shared" si="34"/>
        <v>1</v>
      </c>
      <c r="T323" s="30">
        <f t="shared" si="34"/>
        <v>719</v>
      </c>
      <c r="U323" s="30">
        <f t="shared" si="34"/>
        <v>2813</v>
      </c>
    </row>
    <row r="324" spans="2:21" x14ac:dyDescent="0.2">
      <c r="B324" s="29">
        <v>2018</v>
      </c>
      <c r="C324" s="30">
        <f t="shared" ref="C324:N324" si="35">C255+C232+C209+C186+C163+C140+C117+C94+C71+C48+C25</f>
        <v>4</v>
      </c>
      <c r="D324" s="30">
        <f t="shared" si="35"/>
        <v>4</v>
      </c>
      <c r="E324" s="30">
        <f t="shared" si="35"/>
        <v>0</v>
      </c>
      <c r="F324" s="30">
        <f t="shared" si="35"/>
        <v>34</v>
      </c>
      <c r="G324" s="30">
        <f t="shared" si="35"/>
        <v>4</v>
      </c>
      <c r="H324" s="30">
        <f t="shared" si="35"/>
        <v>3</v>
      </c>
      <c r="I324" s="30">
        <f t="shared" si="35"/>
        <v>0</v>
      </c>
      <c r="J324" s="30">
        <f t="shared" si="35"/>
        <v>49</v>
      </c>
      <c r="K324" s="30">
        <f t="shared" si="35"/>
        <v>160</v>
      </c>
      <c r="L324" s="30">
        <f t="shared" si="35"/>
        <v>10</v>
      </c>
      <c r="M324" s="30">
        <f t="shared" si="35"/>
        <v>2</v>
      </c>
      <c r="N324" s="30">
        <f t="shared" si="35"/>
        <v>7</v>
      </c>
      <c r="O324" s="30">
        <f t="shared" si="34"/>
        <v>0</v>
      </c>
      <c r="P324" s="30">
        <f t="shared" si="34"/>
        <v>81</v>
      </c>
      <c r="Q324" s="30">
        <f t="shared" si="34"/>
        <v>358</v>
      </c>
      <c r="R324" s="30">
        <f t="shared" si="34"/>
        <v>5</v>
      </c>
      <c r="S324" s="30">
        <f t="shared" si="34"/>
        <v>1</v>
      </c>
      <c r="T324" s="30">
        <f t="shared" si="34"/>
        <v>728</v>
      </c>
      <c r="U324" s="30">
        <f t="shared" si="34"/>
        <v>2832</v>
      </c>
    </row>
    <row r="325" spans="2:21" x14ac:dyDescent="0.2">
      <c r="B325" s="29">
        <v>2019</v>
      </c>
      <c r="C325" s="30">
        <f t="shared" ref="C325:N325" si="36">C256+C233+C210+C187+C164+C141+C118+C95+C72+C49+C26</f>
        <v>4</v>
      </c>
      <c r="D325" s="30">
        <f t="shared" si="36"/>
        <v>4</v>
      </c>
      <c r="E325" s="30">
        <f t="shared" si="36"/>
        <v>0</v>
      </c>
      <c r="F325" s="30">
        <f t="shared" si="36"/>
        <v>34</v>
      </c>
      <c r="G325" s="30">
        <f t="shared" si="36"/>
        <v>4</v>
      </c>
      <c r="H325" s="30">
        <f t="shared" si="36"/>
        <v>3</v>
      </c>
      <c r="I325" s="30">
        <f t="shared" si="36"/>
        <v>0</v>
      </c>
      <c r="J325" s="30">
        <f t="shared" si="36"/>
        <v>49</v>
      </c>
      <c r="K325" s="30">
        <f t="shared" si="36"/>
        <v>163</v>
      </c>
      <c r="L325" s="30">
        <f t="shared" si="36"/>
        <v>12</v>
      </c>
      <c r="M325" s="30">
        <f t="shared" si="36"/>
        <v>2</v>
      </c>
      <c r="N325" s="30">
        <f t="shared" si="36"/>
        <v>7</v>
      </c>
      <c r="O325" s="30">
        <f t="shared" si="34"/>
        <v>0</v>
      </c>
      <c r="P325" s="30">
        <f t="shared" si="34"/>
        <v>83</v>
      </c>
      <c r="Q325" s="30">
        <f t="shared" si="34"/>
        <v>365</v>
      </c>
      <c r="R325" s="30">
        <f t="shared" si="34"/>
        <v>6</v>
      </c>
      <c r="S325" s="30">
        <f t="shared" si="34"/>
        <v>1</v>
      </c>
      <c r="T325" s="30">
        <f t="shared" si="34"/>
        <v>740</v>
      </c>
      <c r="U325" s="30">
        <f>U256+U233+U210+U187+U164+U141+U118+U95+U72+U49+U26</f>
        <v>2876</v>
      </c>
    </row>
    <row r="327" spans="2:21" x14ac:dyDescent="0.2">
      <c r="B327" s="9" t="s">
        <v>236</v>
      </c>
    </row>
    <row r="328" spans="2:21" x14ac:dyDescent="0.2">
      <c r="C328" t="s">
        <v>194</v>
      </c>
      <c r="D328" t="s">
        <v>195</v>
      </c>
      <c r="E328" t="s">
        <v>196</v>
      </c>
      <c r="F328" t="s">
        <v>197</v>
      </c>
      <c r="G328" t="s">
        <v>198</v>
      </c>
      <c r="H328" t="s">
        <v>199</v>
      </c>
      <c r="I328" t="s">
        <v>200</v>
      </c>
      <c r="J328" t="s">
        <v>201</v>
      </c>
      <c r="K328" s="9" t="s">
        <v>202</v>
      </c>
      <c r="L328" s="73" t="s">
        <v>203</v>
      </c>
      <c r="M328" t="s">
        <v>204</v>
      </c>
      <c r="N328" t="s">
        <v>205</v>
      </c>
      <c r="O328" t="s">
        <v>206</v>
      </c>
      <c r="P328" t="s">
        <v>207</v>
      </c>
      <c r="Q328" s="9" t="s">
        <v>208</v>
      </c>
      <c r="R328" s="73" t="s">
        <v>209</v>
      </c>
      <c r="S328" s="73" t="s">
        <v>210</v>
      </c>
      <c r="T328" s="9" t="s">
        <v>211</v>
      </c>
      <c r="U328" s="9" t="s">
        <v>212</v>
      </c>
    </row>
    <row r="329" spans="2:21" x14ac:dyDescent="0.2">
      <c r="B329" s="9">
        <v>2000</v>
      </c>
      <c r="C329">
        <f>C7+C30+C122+C145</f>
        <v>0</v>
      </c>
      <c r="D329">
        <f t="shared" ref="D329:N329" si="37">D7+D30+D122+D145</f>
        <v>1</v>
      </c>
      <c r="E329">
        <f t="shared" si="37"/>
        <v>0</v>
      </c>
      <c r="F329">
        <f t="shared" si="37"/>
        <v>7</v>
      </c>
      <c r="G329">
        <f t="shared" si="37"/>
        <v>0</v>
      </c>
      <c r="H329">
        <f t="shared" si="37"/>
        <v>0</v>
      </c>
      <c r="I329">
        <f t="shared" si="37"/>
        <v>0</v>
      </c>
      <c r="J329">
        <f t="shared" si="37"/>
        <v>4</v>
      </c>
      <c r="K329">
        <f t="shared" si="37"/>
        <v>8</v>
      </c>
      <c r="L329">
        <f t="shared" si="37"/>
        <v>5</v>
      </c>
      <c r="M329">
        <f t="shared" si="37"/>
        <v>0</v>
      </c>
      <c r="N329">
        <f t="shared" si="37"/>
        <v>0</v>
      </c>
      <c r="O329">
        <f t="shared" ref="O329:U329" si="38">O7+O30+O122+O145</f>
        <v>0</v>
      </c>
      <c r="P329">
        <f t="shared" si="38"/>
        <v>14</v>
      </c>
      <c r="Q329">
        <f t="shared" si="38"/>
        <v>39</v>
      </c>
      <c r="R329">
        <f t="shared" si="38"/>
        <v>0</v>
      </c>
      <c r="S329">
        <f t="shared" si="38"/>
        <v>0</v>
      </c>
      <c r="T329">
        <f t="shared" si="38"/>
        <v>72</v>
      </c>
      <c r="U329">
        <f t="shared" si="38"/>
        <v>219</v>
      </c>
    </row>
    <row r="330" spans="2:21" x14ac:dyDescent="0.2">
      <c r="B330" s="9">
        <v>2001</v>
      </c>
      <c r="C330">
        <f t="shared" ref="C330:N330" si="39">C8+C31+C123+C146</f>
        <v>0</v>
      </c>
      <c r="D330">
        <f t="shared" si="39"/>
        <v>1</v>
      </c>
      <c r="E330">
        <f t="shared" si="39"/>
        <v>0</v>
      </c>
      <c r="F330">
        <f t="shared" si="39"/>
        <v>7</v>
      </c>
      <c r="G330">
        <f t="shared" si="39"/>
        <v>0</v>
      </c>
      <c r="H330">
        <f t="shared" si="39"/>
        <v>0</v>
      </c>
      <c r="I330">
        <f t="shared" si="39"/>
        <v>0</v>
      </c>
      <c r="J330">
        <f t="shared" si="39"/>
        <v>4</v>
      </c>
      <c r="K330">
        <f t="shared" si="39"/>
        <v>9</v>
      </c>
      <c r="L330">
        <f t="shared" si="39"/>
        <v>5</v>
      </c>
      <c r="M330">
        <f t="shared" si="39"/>
        <v>0</v>
      </c>
      <c r="N330">
        <f t="shared" si="39"/>
        <v>0</v>
      </c>
      <c r="O330">
        <f t="shared" ref="O330:U330" si="40">O8+O31+O123+O146</f>
        <v>0</v>
      </c>
      <c r="P330">
        <f t="shared" si="40"/>
        <v>14</v>
      </c>
      <c r="Q330">
        <f t="shared" si="40"/>
        <v>40</v>
      </c>
      <c r="R330">
        <f t="shared" si="40"/>
        <v>0</v>
      </c>
      <c r="S330">
        <f t="shared" si="40"/>
        <v>0</v>
      </c>
      <c r="T330">
        <f t="shared" si="40"/>
        <v>78</v>
      </c>
      <c r="U330">
        <f t="shared" si="40"/>
        <v>239</v>
      </c>
    </row>
    <row r="331" spans="2:21" x14ac:dyDescent="0.2">
      <c r="B331" s="9">
        <v>2002</v>
      </c>
      <c r="C331">
        <f t="shared" ref="C331:N331" si="41">C9+C32+C124+C147</f>
        <v>0</v>
      </c>
      <c r="D331">
        <f t="shared" si="41"/>
        <v>1</v>
      </c>
      <c r="E331">
        <f t="shared" si="41"/>
        <v>0</v>
      </c>
      <c r="F331">
        <f t="shared" si="41"/>
        <v>7</v>
      </c>
      <c r="G331">
        <f t="shared" si="41"/>
        <v>0</v>
      </c>
      <c r="H331">
        <f t="shared" si="41"/>
        <v>0</v>
      </c>
      <c r="I331">
        <f t="shared" si="41"/>
        <v>0</v>
      </c>
      <c r="J331">
        <f t="shared" si="41"/>
        <v>4</v>
      </c>
      <c r="K331">
        <f t="shared" si="41"/>
        <v>10</v>
      </c>
      <c r="L331">
        <f t="shared" si="41"/>
        <v>5</v>
      </c>
      <c r="M331">
        <f t="shared" si="41"/>
        <v>0</v>
      </c>
      <c r="N331">
        <f t="shared" si="41"/>
        <v>0</v>
      </c>
      <c r="O331">
        <f t="shared" ref="O331:U331" si="42">O9+O32+O124+O147</f>
        <v>0</v>
      </c>
      <c r="P331">
        <f t="shared" si="42"/>
        <v>14</v>
      </c>
      <c r="Q331">
        <f t="shared" si="42"/>
        <v>41</v>
      </c>
      <c r="R331">
        <f t="shared" si="42"/>
        <v>0</v>
      </c>
      <c r="S331">
        <f t="shared" si="42"/>
        <v>0</v>
      </c>
      <c r="T331">
        <f t="shared" si="42"/>
        <v>88</v>
      </c>
      <c r="U331">
        <f t="shared" si="42"/>
        <v>274</v>
      </c>
    </row>
    <row r="332" spans="2:21" x14ac:dyDescent="0.2">
      <c r="B332" s="9">
        <v>2003</v>
      </c>
      <c r="C332">
        <f t="shared" ref="C332:N332" si="43">C10+C33+C125+C148</f>
        <v>1</v>
      </c>
      <c r="D332">
        <f t="shared" si="43"/>
        <v>1</v>
      </c>
      <c r="E332">
        <f t="shared" si="43"/>
        <v>0</v>
      </c>
      <c r="F332">
        <f t="shared" si="43"/>
        <v>9</v>
      </c>
      <c r="G332">
        <f t="shared" si="43"/>
        <v>0</v>
      </c>
      <c r="H332">
        <f t="shared" si="43"/>
        <v>0</v>
      </c>
      <c r="I332">
        <f t="shared" si="43"/>
        <v>0</v>
      </c>
      <c r="J332">
        <f t="shared" si="43"/>
        <v>5</v>
      </c>
      <c r="K332">
        <f t="shared" si="43"/>
        <v>10</v>
      </c>
      <c r="L332">
        <f t="shared" si="43"/>
        <v>6</v>
      </c>
      <c r="M332">
        <f t="shared" si="43"/>
        <v>0</v>
      </c>
      <c r="N332">
        <f t="shared" si="43"/>
        <v>1</v>
      </c>
      <c r="O332">
        <f t="shared" ref="O332:U332" si="44">O10+O33+O125+O148</f>
        <v>0</v>
      </c>
      <c r="P332">
        <f t="shared" si="44"/>
        <v>19</v>
      </c>
      <c r="Q332">
        <f t="shared" si="44"/>
        <v>52</v>
      </c>
      <c r="R332">
        <f t="shared" si="44"/>
        <v>0</v>
      </c>
      <c r="S332">
        <f t="shared" si="44"/>
        <v>0</v>
      </c>
      <c r="T332">
        <f t="shared" si="44"/>
        <v>106</v>
      </c>
      <c r="U332">
        <f t="shared" si="44"/>
        <v>318</v>
      </c>
    </row>
    <row r="333" spans="2:21" x14ac:dyDescent="0.2">
      <c r="B333" s="9">
        <v>2004</v>
      </c>
      <c r="C333">
        <f t="shared" ref="C333:N333" si="45">C11+C34+C126+C149</f>
        <v>0</v>
      </c>
      <c r="D333">
        <f t="shared" si="45"/>
        <v>1</v>
      </c>
      <c r="E333">
        <f t="shared" si="45"/>
        <v>0</v>
      </c>
      <c r="F333">
        <f t="shared" si="45"/>
        <v>14</v>
      </c>
      <c r="G333">
        <f t="shared" si="45"/>
        <v>0</v>
      </c>
      <c r="H333">
        <f t="shared" si="45"/>
        <v>0</v>
      </c>
      <c r="I333">
        <f t="shared" si="45"/>
        <v>0</v>
      </c>
      <c r="J333">
        <f t="shared" si="45"/>
        <v>6</v>
      </c>
      <c r="K333">
        <f t="shared" si="45"/>
        <v>12</v>
      </c>
      <c r="L333">
        <f t="shared" si="45"/>
        <v>6</v>
      </c>
      <c r="M333">
        <f t="shared" si="45"/>
        <v>0</v>
      </c>
      <c r="N333">
        <f t="shared" si="45"/>
        <v>1</v>
      </c>
      <c r="O333">
        <f t="shared" ref="O333:U333" si="46">O11+O34+O126+O149</f>
        <v>0</v>
      </c>
      <c r="P333">
        <f t="shared" si="46"/>
        <v>21</v>
      </c>
      <c r="Q333">
        <f t="shared" si="46"/>
        <v>61</v>
      </c>
      <c r="R333">
        <f t="shared" si="46"/>
        <v>0</v>
      </c>
      <c r="S333">
        <f t="shared" si="46"/>
        <v>0</v>
      </c>
      <c r="T333">
        <f t="shared" si="46"/>
        <v>135</v>
      </c>
      <c r="U333">
        <f t="shared" si="46"/>
        <v>368</v>
      </c>
    </row>
    <row r="334" spans="2:21" x14ac:dyDescent="0.2">
      <c r="B334" s="9">
        <v>2005</v>
      </c>
      <c r="C334">
        <f t="shared" ref="C334:N334" si="47">C12+C35+C127+C150</f>
        <v>0</v>
      </c>
      <c r="D334">
        <f t="shared" si="47"/>
        <v>1</v>
      </c>
      <c r="E334">
        <f t="shared" si="47"/>
        <v>0</v>
      </c>
      <c r="F334">
        <f t="shared" si="47"/>
        <v>15</v>
      </c>
      <c r="G334">
        <f t="shared" si="47"/>
        <v>0</v>
      </c>
      <c r="H334">
        <f t="shared" si="47"/>
        <v>0</v>
      </c>
      <c r="I334">
        <f t="shared" si="47"/>
        <v>0</v>
      </c>
      <c r="J334">
        <f t="shared" si="47"/>
        <v>7</v>
      </c>
      <c r="K334">
        <f t="shared" si="47"/>
        <v>13</v>
      </c>
      <c r="L334">
        <f t="shared" si="47"/>
        <v>5</v>
      </c>
      <c r="M334">
        <f t="shared" si="47"/>
        <v>0</v>
      </c>
      <c r="N334">
        <f t="shared" si="47"/>
        <v>1</v>
      </c>
      <c r="O334">
        <f t="shared" ref="O334:U334" si="48">O12+O35+O127+O150</f>
        <v>0</v>
      </c>
      <c r="P334">
        <f t="shared" si="48"/>
        <v>21</v>
      </c>
      <c r="Q334">
        <f t="shared" si="48"/>
        <v>63</v>
      </c>
      <c r="R334">
        <f t="shared" si="48"/>
        <v>0</v>
      </c>
      <c r="S334">
        <f t="shared" si="48"/>
        <v>0</v>
      </c>
      <c r="T334">
        <f t="shared" si="48"/>
        <v>135</v>
      </c>
      <c r="U334">
        <f t="shared" si="48"/>
        <v>391</v>
      </c>
    </row>
    <row r="335" spans="2:21" x14ac:dyDescent="0.2">
      <c r="B335" s="9">
        <v>2006</v>
      </c>
      <c r="C335">
        <f t="shared" ref="C335:N335" si="49">C13+C36+C128+C151</f>
        <v>0</v>
      </c>
      <c r="D335">
        <f t="shared" si="49"/>
        <v>1</v>
      </c>
      <c r="E335">
        <f t="shared" si="49"/>
        <v>0</v>
      </c>
      <c r="F335">
        <f t="shared" si="49"/>
        <v>15</v>
      </c>
      <c r="G335">
        <f t="shared" si="49"/>
        <v>0</v>
      </c>
      <c r="H335">
        <f t="shared" si="49"/>
        <v>0</v>
      </c>
      <c r="I335">
        <f t="shared" si="49"/>
        <v>0</v>
      </c>
      <c r="J335">
        <f t="shared" si="49"/>
        <v>7</v>
      </c>
      <c r="K335">
        <f t="shared" si="49"/>
        <v>14</v>
      </c>
      <c r="L335">
        <f t="shared" si="49"/>
        <v>6</v>
      </c>
      <c r="M335">
        <f t="shared" si="49"/>
        <v>0</v>
      </c>
      <c r="N335">
        <f t="shared" si="49"/>
        <v>1</v>
      </c>
      <c r="O335">
        <f t="shared" ref="O335:U335" si="50">O13+O36+O128+O151</f>
        <v>0</v>
      </c>
      <c r="P335">
        <f t="shared" si="50"/>
        <v>21</v>
      </c>
      <c r="Q335">
        <f t="shared" si="50"/>
        <v>65</v>
      </c>
      <c r="R335">
        <f t="shared" si="50"/>
        <v>0</v>
      </c>
      <c r="S335">
        <f t="shared" si="50"/>
        <v>0</v>
      </c>
      <c r="T335">
        <f t="shared" si="50"/>
        <v>136</v>
      </c>
      <c r="U335">
        <f t="shared" si="50"/>
        <v>417</v>
      </c>
    </row>
    <row r="336" spans="2:21" x14ac:dyDescent="0.2">
      <c r="B336" s="9">
        <v>2007</v>
      </c>
      <c r="C336">
        <f t="shared" ref="C336:N336" si="51">C14+C37+C129+C152</f>
        <v>0</v>
      </c>
      <c r="D336">
        <f t="shared" si="51"/>
        <v>1</v>
      </c>
      <c r="E336">
        <f t="shared" si="51"/>
        <v>0</v>
      </c>
      <c r="F336">
        <f t="shared" si="51"/>
        <v>15</v>
      </c>
      <c r="G336">
        <f t="shared" si="51"/>
        <v>0</v>
      </c>
      <c r="H336">
        <f t="shared" si="51"/>
        <v>0</v>
      </c>
      <c r="I336">
        <f t="shared" si="51"/>
        <v>0</v>
      </c>
      <c r="J336">
        <f t="shared" si="51"/>
        <v>9</v>
      </c>
      <c r="K336">
        <f t="shared" si="51"/>
        <v>18</v>
      </c>
      <c r="L336">
        <f t="shared" si="51"/>
        <v>9</v>
      </c>
      <c r="M336">
        <f t="shared" si="51"/>
        <v>0</v>
      </c>
      <c r="N336">
        <f t="shared" si="51"/>
        <v>1</v>
      </c>
      <c r="O336">
        <f t="shared" ref="O336:U336" si="52">O14+O37+O129+O152</f>
        <v>0</v>
      </c>
      <c r="P336">
        <f t="shared" si="52"/>
        <v>22</v>
      </c>
      <c r="Q336">
        <f t="shared" si="52"/>
        <v>75</v>
      </c>
      <c r="R336">
        <f t="shared" si="52"/>
        <v>0</v>
      </c>
      <c r="S336">
        <f t="shared" si="52"/>
        <v>0</v>
      </c>
      <c r="T336">
        <f t="shared" si="52"/>
        <v>146</v>
      </c>
      <c r="U336">
        <f t="shared" si="52"/>
        <v>444</v>
      </c>
    </row>
    <row r="337" spans="2:21" x14ac:dyDescent="0.2">
      <c r="B337" s="9">
        <v>2008</v>
      </c>
      <c r="C337">
        <f t="shared" ref="C337:N337" si="53">C15+C38+C130+C153</f>
        <v>0</v>
      </c>
      <c r="D337">
        <f t="shared" si="53"/>
        <v>1</v>
      </c>
      <c r="E337">
        <f t="shared" si="53"/>
        <v>0</v>
      </c>
      <c r="F337">
        <f t="shared" si="53"/>
        <v>15</v>
      </c>
      <c r="G337">
        <f t="shared" si="53"/>
        <v>0</v>
      </c>
      <c r="H337">
        <f t="shared" si="53"/>
        <v>0</v>
      </c>
      <c r="I337">
        <f t="shared" si="53"/>
        <v>0</v>
      </c>
      <c r="J337">
        <f t="shared" si="53"/>
        <v>9</v>
      </c>
      <c r="K337">
        <f t="shared" si="53"/>
        <v>20</v>
      </c>
      <c r="L337">
        <f t="shared" si="53"/>
        <v>9</v>
      </c>
      <c r="M337">
        <f t="shared" si="53"/>
        <v>0</v>
      </c>
      <c r="N337">
        <f t="shared" si="53"/>
        <v>2</v>
      </c>
      <c r="O337">
        <f t="shared" ref="O337:U337" si="54">O15+O38+O130+O153</f>
        <v>0</v>
      </c>
      <c r="P337">
        <f t="shared" si="54"/>
        <v>22</v>
      </c>
      <c r="Q337">
        <f t="shared" si="54"/>
        <v>78</v>
      </c>
      <c r="R337">
        <f t="shared" si="54"/>
        <v>0</v>
      </c>
      <c r="S337">
        <f t="shared" si="54"/>
        <v>0</v>
      </c>
      <c r="T337">
        <f t="shared" si="54"/>
        <v>156</v>
      </c>
      <c r="U337">
        <f t="shared" si="54"/>
        <v>472</v>
      </c>
    </row>
    <row r="338" spans="2:21" x14ac:dyDescent="0.2">
      <c r="B338" s="9">
        <v>2009</v>
      </c>
      <c r="C338">
        <f t="shared" ref="C338:N338" si="55">C16+C39+C131+C154</f>
        <v>0</v>
      </c>
      <c r="D338">
        <f t="shared" si="55"/>
        <v>1</v>
      </c>
      <c r="E338">
        <f t="shared" si="55"/>
        <v>0</v>
      </c>
      <c r="F338">
        <f t="shared" si="55"/>
        <v>17</v>
      </c>
      <c r="G338">
        <f t="shared" si="55"/>
        <v>0</v>
      </c>
      <c r="H338">
        <f t="shared" si="55"/>
        <v>0</v>
      </c>
      <c r="I338">
        <f t="shared" si="55"/>
        <v>0</v>
      </c>
      <c r="J338">
        <f t="shared" si="55"/>
        <v>9</v>
      </c>
      <c r="K338">
        <f t="shared" si="55"/>
        <v>21</v>
      </c>
      <c r="L338">
        <f t="shared" si="55"/>
        <v>9</v>
      </c>
      <c r="M338">
        <f t="shared" si="55"/>
        <v>0</v>
      </c>
      <c r="N338">
        <f t="shared" si="55"/>
        <v>2</v>
      </c>
      <c r="O338">
        <f t="shared" ref="O338:U338" si="56">O16+O39+O131+O154</f>
        <v>0</v>
      </c>
      <c r="P338">
        <f t="shared" si="56"/>
        <v>22</v>
      </c>
      <c r="Q338">
        <f t="shared" si="56"/>
        <v>81</v>
      </c>
      <c r="R338">
        <f t="shared" si="56"/>
        <v>0</v>
      </c>
      <c r="S338">
        <f t="shared" si="56"/>
        <v>0</v>
      </c>
      <c r="T338">
        <f t="shared" si="56"/>
        <v>162</v>
      </c>
      <c r="U338">
        <f t="shared" si="56"/>
        <v>491</v>
      </c>
    </row>
    <row r="339" spans="2:21" x14ac:dyDescent="0.2">
      <c r="B339" s="9">
        <v>2010</v>
      </c>
      <c r="C339">
        <f t="shared" ref="C339:N339" si="57">C17+C40+C132+C155</f>
        <v>0</v>
      </c>
      <c r="D339">
        <f t="shared" si="57"/>
        <v>1</v>
      </c>
      <c r="E339">
        <f t="shared" si="57"/>
        <v>0</v>
      </c>
      <c r="F339">
        <f t="shared" si="57"/>
        <v>17</v>
      </c>
      <c r="G339">
        <f t="shared" si="57"/>
        <v>0</v>
      </c>
      <c r="H339">
        <f t="shared" si="57"/>
        <v>0</v>
      </c>
      <c r="I339">
        <f t="shared" si="57"/>
        <v>0</v>
      </c>
      <c r="J339">
        <f t="shared" si="57"/>
        <v>9</v>
      </c>
      <c r="K339">
        <f t="shared" si="57"/>
        <v>22</v>
      </c>
      <c r="L339">
        <f t="shared" si="57"/>
        <v>9</v>
      </c>
      <c r="M339">
        <f t="shared" si="57"/>
        <v>0</v>
      </c>
      <c r="N339">
        <f t="shared" si="57"/>
        <v>2</v>
      </c>
      <c r="O339">
        <f t="shared" ref="O339:U339" si="58">O17+O40+O132+O155</f>
        <v>0</v>
      </c>
      <c r="P339">
        <f t="shared" si="58"/>
        <v>22</v>
      </c>
      <c r="Q339">
        <f t="shared" si="58"/>
        <v>82</v>
      </c>
      <c r="R339">
        <f t="shared" si="58"/>
        <v>0</v>
      </c>
      <c r="S339">
        <f t="shared" si="58"/>
        <v>0</v>
      </c>
      <c r="T339">
        <f t="shared" si="58"/>
        <v>160</v>
      </c>
      <c r="U339">
        <f t="shared" si="58"/>
        <v>510</v>
      </c>
    </row>
    <row r="340" spans="2:21" x14ac:dyDescent="0.2">
      <c r="B340" s="9">
        <v>2011</v>
      </c>
      <c r="C340">
        <f t="shared" ref="C340:N340" si="59">C18+C41+C133+C156</f>
        <v>1</v>
      </c>
      <c r="D340">
        <f t="shared" si="59"/>
        <v>1</v>
      </c>
      <c r="E340">
        <f t="shared" si="59"/>
        <v>0</v>
      </c>
      <c r="F340">
        <f t="shared" si="59"/>
        <v>17</v>
      </c>
      <c r="G340">
        <f t="shared" si="59"/>
        <v>0</v>
      </c>
      <c r="H340">
        <f t="shared" si="59"/>
        <v>0</v>
      </c>
      <c r="I340">
        <f t="shared" si="59"/>
        <v>0</v>
      </c>
      <c r="J340">
        <f t="shared" si="59"/>
        <v>9</v>
      </c>
      <c r="K340">
        <f t="shared" si="59"/>
        <v>23</v>
      </c>
      <c r="L340">
        <f t="shared" si="59"/>
        <v>9</v>
      </c>
      <c r="M340">
        <f t="shared" si="59"/>
        <v>0</v>
      </c>
      <c r="N340">
        <f t="shared" si="59"/>
        <v>2</v>
      </c>
      <c r="O340">
        <f t="shared" ref="O340:U340" si="60">O18+O41+O133+O156</f>
        <v>0</v>
      </c>
      <c r="P340">
        <f t="shared" si="60"/>
        <v>23</v>
      </c>
      <c r="Q340">
        <f t="shared" si="60"/>
        <v>85</v>
      </c>
      <c r="R340">
        <f t="shared" si="60"/>
        <v>0</v>
      </c>
      <c r="S340">
        <f t="shared" si="60"/>
        <v>0</v>
      </c>
      <c r="T340">
        <f t="shared" si="60"/>
        <v>164</v>
      </c>
      <c r="U340">
        <f t="shared" si="60"/>
        <v>525</v>
      </c>
    </row>
    <row r="341" spans="2:21" x14ac:dyDescent="0.2">
      <c r="B341" s="9">
        <v>2012</v>
      </c>
      <c r="C341">
        <f t="shared" ref="C341:N341" si="61">C19+C42+C134+C157</f>
        <v>1</v>
      </c>
      <c r="D341">
        <f t="shared" si="61"/>
        <v>1</v>
      </c>
      <c r="E341">
        <f t="shared" si="61"/>
        <v>0</v>
      </c>
      <c r="F341">
        <f t="shared" si="61"/>
        <v>17</v>
      </c>
      <c r="G341">
        <f t="shared" si="61"/>
        <v>0</v>
      </c>
      <c r="H341">
        <f t="shared" si="61"/>
        <v>0</v>
      </c>
      <c r="I341">
        <f t="shared" si="61"/>
        <v>0</v>
      </c>
      <c r="J341">
        <f t="shared" si="61"/>
        <v>11</v>
      </c>
      <c r="K341">
        <f t="shared" si="61"/>
        <v>23</v>
      </c>
      <c r="L341">
        <f t="shared" si="61"/>
        <v>8</v>
      </c>
      <c r="M341">
        <f t="shared" si="61"/>
        <v>0</v>
      </c>
      <c r="N341">
        <f t="shared" si="61"/>
        <v>2</v>
      </c>
      <c r="O341">
        <f t="shared" ref="O341:U341" si="62">O19+O42+O134+O157</f>
        <v>0</v>
      </c>
      <c r="P341">
        <f t="shared" si="62"/>
        <v>24</v>
      </c>
      <c r="Q341">
        <f t="shared" si="62"/>
        <v>87</v>
      </c>
      <c r="R341">
        <f t="shared" si="62"/>
        <v>0</v>
      </c>
      <c r="S341">
        <f t="shared" si="62"/>
        <v>0</v>
      </c>
      <c r="T341">
        <f t="shared" si="62"/>
        <v>166</v>
      </c>
      <c r="U341">
        <f t="shared" si="62"/>
        <v>539</v>
      </c>
    </row>
    <row r="342" spans="2:21" x14ac:dyDescent="0.2">
      <c r="B342" s="9">
        <v>2013</v>
      </c>
      <c r="C342">
        <f t="shared" ref="C342:N342" si="63">C20+C43+C135+C158</f>
        <v>1</v>
      </c>
      <c r="D342">
        <f t="shared" si="63"/>
        <v>1</v>
      </c>
      <c r="E342">
        <f t="shared" si="63"/>
        <v>1</v>
      </c>
      <c r="F342">
        <f t="shared" si="63"/>
        <v>18</v>
      </c>
      <c r="G342">
        <f t="shared" si="63"/>
        <v>0</v>
      </c>
      <c r="H342">
        <f t="shared" si="63"/>
        <v>0</v>
      </c>
      <c r="I342">
        <f t="shared" si="63"/>
        <v>0</v>
      </c>
      <c r="J342">
        <f t="shared" si="63"/>
        <v>12</v>
      </c>
      <c r="K342">
        <f t="shared" si="63"/>
        <v>22</v>
      </c>
      <c r="L342">
        <f t="shared" si="63"/>
        <v>9</v>
      </c>
      <c r="M342">
        <f t="shared" si="63"/>
        <v>0</v>
      </c>
      <c r="N342">
        <f t="shared" si="63"/>
        <v>2</v>
      </c>
      <c r="O342">
        <f t="shared" ref="O342:U342" si="64">O20+O43+O135+O158</f>
        <v>0</v>
      </c>
      <c r="P342">
        <f t="shared" si="64"/>
        <v>25</v>
      </c>
      <c r="Q342">
        <f t="shared" si="64"/>
        <v>91</v>
      </c>
      <c r="R342">
        <f t="shared" si="64"/>
        <v>0</v>
      </c>
      <c r="S342">
        <f t="shared" si="64"/>
        <v>0</v>
      </c>
      <c r="T342">
        <f t="shared" si="64"/>
        <v>170</v>
      </c>
      <c r="U342">
        <f t="shared" si="64"/>
        <v>548</v>
      </c>
    </row>
    <row r="343" spans="2:21" x14ac:dyDescent="0.2">
      <c r="B343" s="9">
        <v>2014</v>
      </c>
      <c r="C343">
        <f t="shared" ref="C343:N343" si="65">C21+C44+C136+C159</f>
        <v>1</v>
      </c>
      <c r="D343">
        <f t="shared" si="65"/>
        <v>0</v>
      </c>
      <c r="E343">
        <f t="shared" si="65"/>
        <v>0</v>
      </c>
      <c r="F343">
        <f t="shared" si="65"/>
        <v>18</v>
      </c>
      <c r="G343">
        <f t="shared" si="65"/>
        <v>0</v>
      </c>
      <c r="H343">
        <f t="shared" si="65"/>
        <v>0</v>
      </c>
      <c r="I343">
        <f t="shared" si="65"/>
        <v>0</v>
      </c>
      <c r="J343">
        <f t="shared" si="65"/>
        <v>13</v>
      </c>
      <c r="K343">
        <f t="shared" si="65"/>
        <v>21</v>
      </c>
      <c r="L343">
        <f t="shared" si="65"/>
        <v>6</v>
      </c>
      <c r="M343">
        <f t="shared" si="65"/>
        <v>0</v>
      </c>
      <c r="N343">
        <f t="shared" si="65"/>
        <v>2</v>
      </c>
      <c r="O343">
        <f t="shared" ref="O343:U343" si="66">O21+O44+O136+O159</f>
        <v>0</v>
      </c>
      <c r="P343">
        <f t="shared" si="66"/>
        <v>26</v>
      </c>
      <c r="Q343">
        <f t="shared" si="66"/>
        <v>87</v>
      </c>
      <c r="R343">
        <f t="shared" si="66"/>
        <v>0</v>
      </c>
      <c r="S343">
        <f t="shared" si="66"/>
        <v>0</v>
      </c>
      <c r="T343">
        <f t="shared" si="66"/>
        <v>154</v>
      </c>
      <c r="U343">
        <f t="shared" si="66"/>
        <v>486</v>
      </c>
    </row>
    <row r="344" spans="2:21" x14ac:dyDescent="0.2">
      <c r="B344" s="9">
        <v>2015</v>
      </c>
      <c r="C344">
        <f t="shared" ref="C344:N344" si="67">C22+C45+C137+C160</f>
        <v>1</v>
      </c>
      <c r="D344">
        <f t="shared" si="67"/>
        <v>0</v>
      </c>
      <c r="E344">
        <f t="shared" si="67"/>
        <v>0</v>
      </c>
      <c r="F344">
        <f t="shared" si="67"/>
        <v>18</v>
      </c>
      <c r="G344">
        <f t="shared" si="67"/>
        <v>0</v>
      </c>
      <c r="H344">
        <f t="shared" si="67"/>
        <v>0</v>
      </c>
      <c r="I344">
        <f t="shared" si="67"/>
        <v>0</v>
      </c>
      <c r="J344">
        <f t="shared" si="67"/>
        <v>13</v>
      </c>
      <c r="K344">
        <f t="shared" si="67"/>
        <v>22</v>
      </c>
      <c r="L344">
        <f t="shared" si="67"/>
        <v>5</v>
      </c>
      <c r="M344">
        <f t="shared" si="67"/>
        <v>0</v>
      </c>
      <c r="N344">
        <f t="shared" si="67"/>
        <v>2</v>
      </c>
      <c r="O344">
        <f t="shared" ref="O344:U344" si="68">O22+O45+O137+O160</f>
        <v>0</v>
      </c>
      <c r="P344">
        <f t="shared" si="68"/>
        <v>26</v>
      </c>
      <c r="Q344">
        <f t="shared" si="68"/>
        <v>87</v>
      </c>
      <c r="R344">
        <f t="shared" si="68"/>
        <v>0</v>
      </c>
      <c r="S344">
        <f t="shared" si="68"/>
        <v>0</v>
      </c>
      <c r="T344">
        <f t="shared" si="68"/>
        <v>155</v>
      </c>
      <c r="U344">
        <f t="shared" si="68"/>
        <v>491</v>
      </c>
    </row>
    <row r="345" spans="2:21" x14ac:dyDescent="0.2">
      <c r="B345" s="9">
        <v>2016</v>
      </c>
      <c r="C345">
        <f t="shared" ref="C345:N345" si="69">C23+C46+C138+C161</f>
        <v>1</v>
      </c>
      <c r="D345">
        <f t="shared" si="69"/>
        <v>0</v>
      </c>
      <c r="E345">
        <f t="shared" si="69"/>
        <v>0</v>
      </c>
      <c r="F345">
        <f t="shared" si="69"/>
        <v>19</v>
      </c>
      <c r="G345">
        <f t="shared" si="69"/>
        <v>0</v>
      </c>
      <c r="H345">
        <f t="shared" si="69"/>
        <v>0</v>
      </c>
      <c r="I345">
        <f t="shared" si="69"/>
        <v>0</v>
      </c>
      <c r="J345">
        <f t="shared" si="69"/>
        <v>13</v>
      </c>
      <c r="K345">
        <f t="shared" si="69"/>
        <v>23</v>
      </c>
      <c r="L345">
        <f t="shared" si="69"/>
        <v>5</v>
      </c>
      <c r="M345">
        <f t="shared" si="69"/>
        <v>0</v>
      </c>
      <c r="N345">
        <f t="shared" si="69"/>
        <v>2</v>
      </c>
      <c r="O345">
        <f t="shared" ref="O345:U345" si="70">O23+O46+O138+O161</f>
        <v>0</v>
      </c>
      <c r="P345">
        <f t="shared" si="70"/>
        <v>26</v>
      </c>
      <c r="Q345">
        <f t="shared" si="70"/>
        <v>89</v>
      </c>
      <c r="R345">
        <f t="shared" si="70"/>
        <v>0</v>
      </c>
      <c r="S345">
        <f t="shared" si="70"/>
        <v>0</v>
      </c>
      <c r="T345">
        <f t="shared" si="70"/>
        <v>157</v>
      </c>
      <c r="U345">
        <f t="shared" si="70"/>
        <v>494</v>
      </c>
    </row>
    <row r="346" spans="2:21" x14ac:dyDescent="0.2">
      <c r="B346" s="9">
        <v>2017</v>
      </c>
      <c r="C346">
        <f t="shared" ref="C346:N346" si="71">C24+C47+C139+C162</f>
        <v>1</v>
      </c>
      <c r="D346">
        <f t="shared" si="71"/>
        <v>0</v>
      </c>
      <c r="E346">
        <f t="shared" si="71"/>
        <v>0</v>
      </c>
      <c r="F346">
        <f t="shared" si="71"/>
        <v>19</v>
      </c>
      <c r="G346">
        <f t="shared" si="71"/>
        <v>0</v>
      </c>
      <c r="H346">
        <f t="shared" si="71"/>
        <v>0</v>
      </c>
      <c r="I346">
        <f t="shared" si="71"/>
        <v>0</v>
      </c>
      <c r="J346">
        <f t="shared" si="71"/>
        <v>13</v>
      </c>
      <c r="K346">
        <f t="shared" si="71"/>
        <v>25</v>
      </c>
      <c r="L346">
        <f t="shared" si="71"/>
        <v>5</v>
      </c>
      <c r="M346">
        <f t="shared" si="71"/>
        <v>0</v>
      </c>
      <c r="N346">
        <f t="shared" si="71"/>
        <v>2</v>
      </c>
      <c r="O346">
        <f t="shared" ref="O346:U346" si="72">O24+O47+O139+O162</f>
        <v>0</v>
      </c>
      <c r="P346">
        <f t="shared" si="72"/>
        <v>25</v>
      </c>
      <c r="Q346">
        <f t="shared" si="72"/>
        <v>90</v>
      </c>
      <c r="R346">
        <f t="shared" si="72"/>
        <v>0</v>
      </c>
      <c r="S346">
        <f t="shared" si="72"/>
        <v>0</v>
      </c>
      <c r="T346">
        <f t="shared" si="72"/>
        <v>160</v>
      </c>
      <c r="U346">
        <f t="shared" si="72"/>
        <v>505</v>
      </c>
    </row>
    <row r="347" spans="2:21" x14ac:dyDescent="0.2">
      <c r="B347" s="9">
        <v>2018</v>
      </c>
      <c r="C347">
        <f t="shared" ref="C347:R347" si="73">C25+C48+C140+C163</f>
        <v>1</v>
      </c>
      <c r="D347">
        <f t="shared" si="73"/>
        <v>0</v>
      </c>
      <c r="E347">
        <f t="shared" si="73"/>
        <v>0</v>
      </c>
      <c r="F347">
        <f t="shared" si="73"/>
        <v>20</v>
      </c>
      <c r="G347">
        <f t="shared" si="73"/>
        <v>0</v>
      </c>
      <c r="H347">
        <f t="shared" si="73"/>
        <v>0</v>
      </c>
      <c r="I347">
        <f t="shared" si="73"/>
        <v>0</v>
      </c>
      <c r="J347">
        <f t="shared" si="73"/>
        <v>14</v>
      </c>
      <c r="K347">
        <f t="shared" si="73"/>
        <v>26</v>
      </c>
      <c r="L347">
        <f t="shared" si="73"/>
        <v>5</v>
      </c>
      <c r="M347">
        <f t="shared" si="73"/>
        <v>0</v>
      </c>
      <c r="N347">
        <f t="shared" si="73"/>
        <v>2</v>
      </c>
      <c r="O347">
        <f t="shared" si="73"/>
        <v>0</v>
      </c>
      <c r="P347">
        <f t="shared" si="73"/>
        <v>26</v>
      </c>
      <c r="Q347">
        <f t="shared" si="73"/>
        <v>94</v>
      </c>
      <c r="R347">
        <f t="shared" si="73"/>
        <v>0</v>
      </c>
      <c r="S347">
        <f>S25+S48+S140+S163</f>
        <v>0</v>
      </c>
      <c r="T347">
        <f>T25+T48+T140+T163</f>
        <v>163</v>
      </c>
      <c r="U347">
        <f>U25+U48+U140+U163</f>
        <v>519</v>
      </c>
    </row>
    <row r="348" spans="2:21" x14ac:dyDescent="0.2">
      <c r="B348" s="9">
        <v>2019</v>
      </c>
      <c r="C348">
        <f t="shared" ref="C348:U348" si="74">C26+C49+C141+C164</f>
        <v>1</v>
      </c>
      <c r="D348">
        <f t="shared" si="74"/>
        <v>0</v>
      </c>
      <c r="E348">
        <f t="shared" si="74"/>
        <v>0</v>
      </c>
      <c r="F348">
        <f t="shared" si="74"/>
        <v>20</v>
      </c>
      <c r="G348">
        <f t="shared" si="74"/>
        <v>0</v>
      </c>
      <c r="H348">
        <f t="shared" si="74"/>
        <v>0</v>
      </c>
      <c r="I348">
        <f t="shared" si="74"/>
        <v>0</v>
      </c>
      <c r="J348">
        <f t="shared" si="74"/>
        <v>14</v>
      </c>
      <c r="K348">
        <f t="shared" si="74"/>
        <v>27</v>
      </c>
      <c r="L348">
        <f t="shared" si="74"/>
        <v>5</v>
      </c>
      <c r="M348">
        <f t="shared" si="74"/>
        <v>0</v>
      </c>
      <c r="N348">
        <f t="shared" si="74"/>
        <v>2</v>
      </c>
      <c r="O348">
        <f t="shared" si="74"/>
        <v>0</v>
      </c>
      <c r="P348">
        <f t="shared" si="74"/>
        <v>27</v>
      </c>
      <c r="Q348">
        <f t="shared" si="74"/>
        <v>96</v>
      </c>
      <c r="R348">
        <f t="shared" si="74"/>
        <v>0</v>
      </c>
      <c r="S348">
        <f t="shared" si="74"/>
        <v>0</v>
      </c>
      <c r="T348">
        <f t="shared" si="74"/>
        <v>167</v>
      </c>
      <c r="U348">
        <f t="shared" si="74"/>
        <v>536</v>
      </c>
    </row>
    <row r="350" spans="2:21" x14ac:dyDescent="0.2">
      <c r="B350" s="9" t="s">
        <v>237</v>
      </c>
    </row>
    <row r="351" spans="2:21" x14ac:dyDescent="0.2">
      <c r="C351" t="s">
        <v>194</v>
      </c>
      <c r="D351" t="s">
        <v>195</v>
      </c>
      <c r="E351" t="s">
        <v>196</v>
      </c>
      <c r="F351" t="s">
        <v>197</v>
      </c>
      <c r="G351" t="s">
        <v>198</v>
      </c>
      <c r="H351" t="s">
        <v>199</v>
      </c>
      <c r="I351" t="s">
        <v>200</v>
      </c>
      <c r="J351" t="s">
        <v>201</v>
      </c>
      <c r="K351" s="9" t="s">
        <v>202</v>
      </c>
      <c r="L351" s="73" t="s">
        <v>203</v>
      </c>
      <c r="M351" t="s">
        <v>204</v>
      </c>
      <c r="N351" t="s">
        <v>205</v>
      </c>
      <c r="O351" t="s">
        <v>206</v>
      </c>
      <c r="P351" t="s">
        <v>207</v>
      </c>
      <c r="Q351" s="9" t="s">
        <v>208</v>
      </c>
      <c r="R351" s="73" t="s">
        <v>209</v>
      </c>
      <c r="S351" s="73" t="s">
        <v>210</v>
      </c>
      <c r="T351" s="9" t="s">
        <v>211</v>
      </c>
      <c r="U351" s="9" t="s">
        <v>212</v>
      </c>
    </row>
    <row r="352" spans="2:21" x14ac:dyDescent="0.2">
      <c r="B352" s="9">
        <v>2000</v>
      </c>
      <c r="C352" s="31">
        <f t="shared" ref="C352:D369" si="75">C329/C306*100</f>
        <v>0</v>
      </c>
      <c r="D352" s="31">
        <f t="shared" si="75"/>
        <v>20</v>
      </c>
      <c r="E352" s="62" t="s">
        <v>24</v>
      </c>
      <c r="F352" s="31">
        <f t="shared" ref="F352:N352" si="76">F329/F306*100</f>
        <v>28.000000000000004</v>
      </c>
      <c r="G352" s="31">
        <f t="shared" si="76"/>
        <v>0</v>
      </c>
      <c r="H352" s="31">
        <f t="shared" si="76"/>
        <v>0</v>
      </c>
      <c r="I352" s="31">
        <f t="shared" si="76"/>
        <v>0</v>
      </c>
      <c r="J352" s="31">
        <f t="shared" si="76"/>
        <v>9.3023255813953494</v>
      </c>
      <c r="K352" s="31">
        <f t="shared" si="76"/>
        <v>9.6385542168674707</v>
      </c>
      <c r="L352" s="31">
        <f t="shared" si="76"/>
        <v>50</v>
      </c>
      <c r="M352" s="31">
        <f t="shared" si="76"/>
        <v>0</v>
      </c>
      <c r="N352" s="31">
        <f t="shared" si="76"/>
        <v>0</v>
      </c>
      <c r="O352" s="74" t="s">
        <v>238</v>
      </c>
      <c r="P352" s="31">
        <f t="shared" ref="P352:U352" si="77">P329/P306*100</f>
        <v>17.073170731707318</v>
      </c>
      <c r="Q352" s="31">
        <f t="shared" si="77"/>
        <v>14.885496183206106</v>
      </c>
      <c r="R352" s="31">
        <f t="shared" si="77"/>
        <v>0</v>
      </c>
      <c r="S352" s="31">
        <f t="shared" si="77"/>
        <v>0</v>
      </c>
      <c r="T352" s="31">
        <f t="shared" si="77"/>
        <v>12.811387900355871</v>
      </c>
      <c r="U352" s="31">
        <f t="shared" si="77"/>
        <v>8.827085852478838</v>
      </c>
    </row>
    <row r="353" spans="2:21" x14ac:dyDescent="0.2">
      <c r="B353" s="9">
        <v>2001</v>
      </c>
      <c r="C353" s="31">
        <f t="shared" si="75"/>
        <v>0</v>
      </c>
      <c r="D353" s="31">
        <f t="shared" si="75"/>
        <v>25</v>
      </c>
      <c r="E353" s="62" t="s">
        <v>24</v>
      </c>
      <c r="F353" s="31">
        <f t="shared" ref="F353:N353" si="78">F330/F307*100</f>
        <v>26.923076923076923</v>
      </c>
      <c r="G353" s="31">
        <f t="shared" si="78"/>
        <v>0</v>
      </c>
      <c r="H353" s="31">
        <f t="shared" si="78"/>
        <v>0</v>
      </c>
      <c r="I353" s="31">
        <f t="shared" si="78"/>
        <v>0</v>
      </c>
      <c r="J353" s="31">
        <f t="shared" si="78"/>
        <v>9.5238095238095237</v>
      </c>
      <c r="K353" s="31">
        <f t="shared" si="78"/>
        <v>10.714285714285714</v>
      </c>
      <c r="L353" s="31">
        <f t="shared" si="78"/>
        <v>45.454545454545453</v>
      </c>
      <c r="M353" s="31">
        <f t="shared" si="78"/>
        <v>0</v>
      </c>
      <c r="N353" s="31">
        <f t="shared" si="78"/>
        <v>0</v>
      </c>
      <c r="O353" s="74" t="s">
        <v>238</v>
      </c>
      <c r="P353" s="31">
        <f t="shared" ref="P353:U353" si="79">P330/P307*100</f>
        <v>17.073170731707318</v>
      </c>
      <c r="Q353" s="31">
        <f t="shared" si="79"/>
        <v>15.209125475285171</v>
      </c>
      <c r="R353" s="31">
        <f t="shared" si="79"/>
        <v>0</v>
      </c>
      <c r="S353" s="31">
        <f t="shared" si="79"/>
        <v>0</v>
      </c>
      <c r="T353" s="31">
        <f t="shared" si="79"/>
        <v>13.333333333333334</v>
      </c>
      <c r="U353" s="31">
        <f t="shared" si="79"/>
        <v>9.3762259709690063</v>
      </c>
    </row>
    <row r="354" spans="2:21" x14ac:dyDescent="0.2">
      <c r="B354" s="9">
        <v>2002</v>
      </c>
      <c r="C354" s="31">
        <f t="shared" si="75"/>
        <v>0</v>
      </c>
      <c r="D354" s="31">
        <f t="shared" si="75"/>
        <v>25</v>
      </c>
      <c r="E354" s="62" t="s">
        <v>24</v>
      </c>
      <c r="F354" s="31">
        <f t="shared" ref="F354:N354" si="80">F331/F308*100</f>
        <v>26.923076923076923</v>
      </c>
      <c r="G354" s="31">
        <f t="shared" si="80"/>
        <v>0</v>
      </c>
      <c r="H354" s="31">
        <f t="shared" si="80"/>
        <v>0</v>
      </c>
      <c r="I354" s="31">
        <f t="shared" si="80"/>
        <v>0</v>
      </c>
      <c r="J354" s="31">
        <f t="shared" si="80"/>
        <v>9.5238095238095237</v>
      </c>
      <c r="K354" s="31">
        <f t="shared" si="80"/>
        <v>11.363636363636363</v>
      </c>
      <c r="L354" s="31">
        <f t="shared" si="80"/>
        <v>45.454545454545453</v>
      </c>
      <c r="M354" s="31">
        <f t="shared" si="80"/>
        <v>0</v>
      </c>
      <c r="N354" s="31">
        <f t="shared" si="80"/>
        <v>0</v>
      </c>
      <c r="O354" s="74" t="s">
        <v>238</v>
      </c>
      <c r="P354" s="31">
        <f t="shared" ref="P354:U354" si="81">P331/P308*100</f>
        <v>17.073170731707318</v>
      </c>
      <c r="Q354" s="31">
        <f t="shared" si="81"/>
        <v>15.298507462686567</v>
      </c>
      <c r="R354" s="31">
        <f t="shared" si="81"/>
        <v>0</v>
      </c>
      <c r="S354" s="31">
        <f t="shared" si="81"/>
        <v>0</v>
      </c>
      <c r="T354" s="31">
        <f t="shared" si="81"/>
        <v>14.102564102564102</v>
      </c>
      <c r="U354" s="31">
        <f t="shared" si="81"/>
        <v>10.133136094674557</v>
      </c>
    </row>
    <row r="355" spans="2:21" ht="13.5" customHeight="1" x14ac:dyDescent="0.2">
      <c r="B355" s="9">
        <v>2003</v>
      </c>
      <c r="C355" s="31">
        <f t="shared" si="75"/>
        <v>33.333333333333329</v>
      </c>
      <c r="D355" s="31">
        <f t="shared" si="75"/>
        <v>25</v>
      </c>
      <c r="E355" s="62" t="s">
        <v>24</v>
      </c>
      <c r="F355" s="31">
        <f t="shared" ref="F355:N355" si="82">F332/F309*100</f>
        <v>32.142857142857146</v>
      </c>
      <c r="G355" s="31">
        <f t="shared" si="82"/>
        <v>0</v>
      </c>
      <c r="H355" s="31">
        <f t="shared" si="82"/>
        <v>0</v>
      </c>
      <c r="I355" s="31">
        <f t="shared" si="82"/>
        <v>0</v>
      </c>
      <c r="J355" s="31">
        <f t="shared" si="82"/>
        <v>11.627906976744185</v>
      </c>
      <c r="K355" s="31">
        <f t="shared" si="82"/>
        <v>10.75268817204301</v>
      </c>
      <c r="L355" s="31">
        <f t="shared" si="82"/>
        <v>42.857142857142854</v>
      </c>
      <c r="M355" s="31">
        <f t="shared" si="82"/>
        <v>0</v>
      </c>
      <c r="N355" s="31">
        <f t="shared" si="82"/>
        <v>25</v>
      </c>
      <c r="O355" s="74" t="s">
        <v>238</v>
      </c>
      <c r="P355" s="31">
        <f t="shared" ref="P355:U355" si="83">P332/P309*100</f>
        <v>22.891566265060241</v>
      </c>
      <c r="Q355" s="31">
        <f t="shared" si="83"/>
        <v>18.374558303886925</v>
      </c>
      <c r="R355" s="31">
        <f t="shared" si="83"/>
        <v>0</v>
      </c>
      <c r="S355" s="31">
        <f t="shared" si="83"/>
        <v>0</v>
      </c>
      <c r="T355" s="31">
        <f t="shared" si="83"/>
        <v>15.987933634992457</v>
      </c>
      <c r="U355" s="31">
        <f t="shared" si="83"/>
        <v>11.18930330752991</v>
      </c>
    </row>
    <row r="356" spans="2:21" ht="13.5" customHeight="1" x14ac:dyDescent="0.2">
      <c r="B356" s="9">
        <v>2004</v>
      </c>
      <c r="C356" s="31">
        <f t="shared" si="75"/>
        <v>0</v>
      </c>
      <c r="D356" s="31">
        <f t="shared" si="75"/>
        <v>25</v>
      </c>
      <c r="E356" s="62" t="s">
        <v>24</v>
      </c>
      <c r="F356" s="31">
        <f t="shared" ref="F356:N356" si="84">F333/F310*100</f>
        <v>42.424242424242422</v>
      </c>
      <c r="G356" s="31">
        <f t="shared" si="84"/>
        <v>0</v>
      </c>
      <c r="H356" s="31">
        <f t="shared" si="84"/>
        <v>0</v>
      </c>
      <c r="I356" s="31">
        <f t="shared" si="84"/>
        <v>0</v>
      </c>
      <c r="J356" s="31">
        <f t="shared" si="84"/>
        <v>13.043478260869565</v>
      </c>
      <c r="K356" s="31">
        <f t="shared" si="84"/>
        <v>12</v>
      </c>
      <c r="L356" s="31">
        <f t="shared" si="84"/>
        <v>40</v>
      </c>
      <c r="M356" s="31">
        <f t="shared" si="84"/>
        <v>0</v>
      </c>
      <c r="N356" s="31">
        <f t="shared" si="84"/>
        <v>25</v>
      </c>
      <c r="O356" s="74" t="s">
        <v>238</v>
      </c>
      <c r="P356" s="31">
        <f t="shared" ref="P356:U356" si="85">P333/P310*100</f>
        <v>23.863636363636363</v>
      </c>
      <c r="Q356" s="31">
        <f t="shared" si="85"/>
        <v>20</v>
      </c>
      <c r="R356" s="31">
        <f t="shared" si="85"/>
        <v>0</v>
      </c>
      <c r="S356" s="31">
        <f t="shared" si="85"/>
        <v>0</v>
      </c>
      <c r="T356" s="31">
        <f t="shared" si="85"/>
        <v>18.317503392130259</v>
      </c>
      <c r="U356" s="31">
        <f t="shared" si="85"/>
        <v>12.369747899159664</v>
      </c>
    </row>
    <row r="357" spans="2:21" ht="13.5" customHeight="1" x14ac:dyDescent="0.2">
      <c r="B357" s="9">
        <v>2005</v>
      </c>
      <c r="C357" s="31">
        <f t="shared" si="75"/>
        <v>0</v>
      </c>
      <c r="D357" s="31">
        <f t="shared" si="75"/>
        <v>25</v>
      </c>
      <c r="E357" s="62" t="s">
        <v>24</v>
      </c>
      <c r="F357" s="31">
        <f t="shared" ref="F357:N357" si="86">F334/F311*100</f>
        <v>45.454545454545453</v>
      </c>
      <c r="G357" s="31">
        <f t="shared" si="86"/>
        <v>0</v>
      </c>
      <c r="H357" s="31">
        <f t="shared" si="86"/>
        <v>0</v>
      </c>
      <c r="I357" s="31">
        <f t="shared" si="86"/>
        <v>0</v>
      </c>
      <c r="J357" s="31">
        <f t="shared" si="86"/>
        <v>15.217391304347828</v>
      </c>
      <c r="K357" s="31">
        <f t="shared" si="86"/>
        <v>12.5</v>
      </c>
      <c r="L357" s="31">
        <f t="shared" si="86"/>
        <v>35.714285714285715</v>
      </c>
      <c r="M357" s="31">
        <f t="shared" si="86"/>
        <v>0</v>
      </c>
      <c r="N357" s="31">
        <f t="shared" si="86"/>
        <v>25</v>
      </c>
      <c r="O357" s="74" t="s">
        <v>238</v>
      </c>
      <c r="P357" s="31">
        <f t="shared" ref="P357:U357" si="87">P334/P311*100</f>
        <v>24.137931034482758</v>
      </c>
      <c r="Q357" s="31">
        <f t="shared" si="87"/>
        <v>20.588235294117645</v>
      </c>
      <c r="R357" s="31">
        <f t="shared" si="87"/>
        <v>0</v>
      </c>
      <c r="S357" s="31">
        <f t="shared" si="87"/>
        <v>0</v>
      </c>
      <c r="T357" s="31">
        <f t="shared" si="87"/>
        <v>18.442622950819672</v>
      </c>
      <c r="U357" s="31">
        <f t="shared" si="87"/>
        <v>12.917079616782292</v>
      </c>
    </row>
    <row r="358" spans="2:21" x14ac:dyDescent="0.2">
      <c r="B358" s="9">
        <v>2006</v>
      </c>
      <c r="C358" s="31">
        <f t="shared" si="75"/>
        <v>0</v>
      </c>
      <c r="D358" s="31">
        <f t="shared" si="75"/>
        <v>25</v>
      </c>
      <c r="E358" s="62" t="s">
        <v>24</v>
      </c>
      <c r="F358" s="31">
        <f t="shared" ref="F358:N358" si="88">F335/F312*100</f>
        <v>44.117647058823529</v>
      </c>
      <c r="G358" s="31">
        <f t="shared" si="88"/>
        <v>0</v>
      </c>
      <c r="H358" s="31">
        <f t="shared" si="88"/>
        <v>0</v>
      </c>
      <c r="I358" s="31">
        <f t="shared" si="88"/>
        <v>0</v>
      </c>
      <c r="J358" s="31">
        <f t="shared" si="88"/>
        <v>15.555555555555555</v>
      </c>
      <c r="K358" s="31">
        <f t="shared" si="88"/>
        <v>14.000000000000002</v>
      </c>
      <c r="L358" s="31">
        <f t="shared" si="88"/>
        <v>42.857142857142854</v>
      </c>
      <c r="M358" s="31">
        <f t="shared" si="88"/>
        <v>0</v>
      </c>
      <c r="N358" s="31">
        <f t="shared" si="88"/>
        <v>25</v>
      </c>
      <c r="O358" s="74" t="s">
        <v>238</v>
      </c>
      <c r="P358" s="31">
        <f t="shared" ref="P358:U358" si="89">P335/P312*100</f>
        <v>25</v>
      </c>
      <c r="Q358" s="31">
        <f t="shared" si="89"/>
        <v>21.59468438538206</v>
      </c>
      <c r="R358" s="31">
        <f t="shared" si="89"/>
        <v>0</v>
      </c>
      <c r="S358" s="31">
        <f t="shared" si="89"/>
        <v>0</v>
      </c>
      <c r="T358" s="31">
        <f t="shared" si="89"/>
        <v>18.681318681318682</v>
      </c>
      <c r="U358" s="31">
        <f t="shared" si="89"/>
        <v>13.468992248062014</v>
      </c>
    </row>
    <row r="359" spans="2:21" x14ac:dyDescent="0.2">
      <c r="B359" s="9">
        <v>2007</v>
      </c>
      <c r="C359" s="31">
        <f t="shared" si="75"/>
        <v>0</v>
      </c>
      <c r="D359" s="31">
        <f t="shared" si="75"/>
        <v>25</v>
      </c>
      <c r="E359" s="62" t="s">
        <v>24</v>
      </c>
      <c r="F359" s="31">
        <f t="shared" ref="F359:N359" si="90">F336/F313*100</f>
        <v>42.857142857142854</v>
      </c>
      <c r="G359" s="31">
        <f t="shared" si="90"/>
        <v>0</v>
      </c>
      <c r="H359" s="31">
        <f t="shared" si="90"/>
        <v>0</v>
      </c>
      <c r="I359" s="31">
        <f t="shared" si="90"/>
        <v>0</v>
      </c>
      <c r="J359" s="31">
        <f t="shared" si="90"/>
        <v>20</v>
      </c>
      <c r="K359" s="31">
        <f t="shared" si="90"/>
        <v>17.647058823529413</v>
      </c>
      <c r="L359" s="31">
        <f t="shared" si="90"/>
        <v>60</v>
      </c>
      <c r="M359" s="31">
        <f t="shared" si="90"/>
        <v>0</v>
      </c>
      <c r="N359" s="31">
        <f t="shared" si="90"/>
        <v>25</v>
      </c>
      <c r="O359" s="74" t="s">
        <v>238</v>
      </c>
      <c r="P359" s="31">
        <f t="shared" ref="P359:U359" si="91">P336/P313*100</f>
        <v>27.160493827160494</v>
      </c>
      <c r="Q359" s="31">
        <f t="shared" si="91"/>
        <v>24.509803921568626</v>
      </c>
      <c r="R359" s="31">
        <f t="shared" si="91"/>
        <v>0</v>
      </c>
      <c r="S359" s="31">
        <f t="shared" si="91"/>
        <v>0</v>
      </c>
      <c r="T359" s="31">
        <f t="shared" si="91"/>
        <v>19.836956521739129</v>
      </c>
      <c r="U359" s="31">
        <f t="shared" si="91"/>
        <v>14.113159567705022</v>
      </c>
    </row>
    <row r="360" spans="2:21" x14ac:dyDescent="0.2">
      <c r="B360" s="9">
        <v>2008</v>
      </c>
      <c r="C360" s="31">
        <f t="shared" si="75"/>
        <v>0</v>
      </c>
      <c r="D360" s="31">
        <f t="shared" si="75"/>
        <v>25</v>
      </c>
      <c r="E360" s="62" t="s">
        <v>24</v>
      </c>
      <c r="F360" s="31">
        <f t="shared" ref="F360:N360" si="92">F337/F314*100</f>
        <v>42.857142857142854</v>
      </c>
      <c r="G360" s="31">
        <f t="shared" si="92"/>
        <v>0</v>
      </c>
      <c r="H360" s="31">
        <f t="shared" si="92"/>
        <v>0</v>
      </c>
      <c r="I360" s="31">
        <f t="shared" si="92"/>
        <v>0</v>
      </c>
      <c r="J360" s="31">
        <f t="shared" si="92"/>
        <v>20.454545454545457</v>
      </c>
      <c r="K360" s="31">
        <f t="shared" si="92"/>
        <v>19.230769230769234</v>
      </c>
      <c r="L360" s="31">
        <f t="shared" si="92"/>
        <v>60</v>
      </c>
      <c r="M360" s="31">
        <f t="shared" si="92"/>
        <v>0</v>
      </c>
      <c r="N360" s="31">
        <f t="shared" si="92"/>
        <v>40</v>
      </c>
      <c r="O360" s="74" t="s">
        <v>238</v>
      </c>
      <c r="P360" s="31">
        <f t="shared" ref="P360:U360" si="93">P337/P314*100</f>
        <v>27.160493827160494</v>
      </c>
      <c r="Q360" s="31">
        <f t="shared" si="93"/>
        <v>25.242718446601941</v>
      </c>
      <c r="R360" s="31">
        <f t="shared" si="93"/>
        <v>0</v>
      </c>
      <c r="S360" s="31">
        <f t="shared" si="93"/>
        <v>0</v>
      </c>
      <c r="T360" s="31">
        <f t="shared" si="93"/>
        <v>21.024258760107816</v>
      </c>
      <c r="U360" s="31">
        <f t="shared" si="93"/>
        <v>14.842767295597485</v>
      </c>
    </row>
    <row r="361" spans="2:21" x14ac:dyDescent="0.2">
      <c r="B361" s="9">
        <v>2009</v>
      </c>
      <c r="C361" s="31">
        <f t="shared" si="75"/>
        <v>0</v>
      </c>
      <c r="D361" s="31">
        <f t="shared" si="75"/>
        <v>20</v>
      </c>
      <c r="E361" s="62" t="s">
        <v>24</v>
      </c>
      <c r="F361" s="31">
        <f t="shared" ref="F361:N361" si="94">F338/F315*100</f>
        <v>47.222222222222221</v>
      </c>
      <c r="G361" s="31">
        <f t="shared" si="94"/>
        <v>0</v>
      </c>
      <c r="H361" s="31">
        <f t="shared" si="94"/>
        <v>0</v>
      </c>
      <c r="I361" s="31">
        <f t="shared" si="94"/>
        <v>0</v>
      </c>
      <c r="J361" s="31">
        <f t="shared" si="94"/>
        <v>20</v>
      </c>
      <c r="K361" s="31">
        <f t="shared" si="94"/>
        <v>20</v>
      </c>
      <c r="L361" s="31">
        <f t="shared" si="94"/>
        <v>56.25</v>
      </c>
      <c r="M361" s="31">
        <f t="shared" si="94"/>
        <v>0</v>
      </c>
      <c r="N361" s="31">
        <f t="shared" si="94"/>
        <v>40</v>
      </c>
      <c r="O361" s="74" t="s">
        <v>238</v>
      </c>
      <c r="P361" s="31">
        <f t="shared" ref="P361:U361" si="95">P338/P315*100</f>
        <v>27.160493827160494</v>
      </c>
      <c r="Q361" s="31">
        <f t="shared" si="95"/>
        <v>25.796178343949045</v>
      </c>
      <c r="R361" s="31">
        <f t="shared" si="95"/>
        <v>0</v>
      </c>
      <c r="S361" s="31">
        <f t="shared" si="95"/>
        <v>0</v>
      </c>
      <c r="T361" s="31">
        <f t="shared" si="95"/>
        <v>21.513944223107568</v>
      </c>
      <c r="U361" s="31">
        <f t="shared" si="95"/>
        <v>15.173053152039556</v>
      </c>
    </row>
    <row r="362" spans="2:21" x14ac:dyDescent="0.2">
      <c r="B362" s="9">
        <v>2010</v>
      </c>
      <c r="C362" s="31">
        <f t="shared" si="75"/>
        <v>0</v>
      </c>
      <c r="D362" s="31">
        <f t="shared" si="75"/>
        <v>20</v>
      </c>
      <c r="E362" s="62" t="s">
        <v>24</v>
      </c>
      <c r="F362" s="31">
        <f t="shared" ref="F362:N362" si="96">F339/F316*100</f>
        <v>47.222222222222221</v>
      </c>
      <c r="G362" s="31">
        <f t="shared" si="96"/>
        <v>0</v>
      </c>
      <c r="H362" s="31">
        <f t="shared" si="96"/>
        <v>0</v>
      </c>
      <c r="I362" s="31">
        <f t="shared" si="96"/>
        <v>0</v>
      </c>
      <c r="J362" s="31">
        <f t="shared" si="96"/>
        <v>20</v>
      </c>
      <c r="K362" s="31">
        <f t="shared" si="96"/>
        <v>20.183486238532112</v>
      </c>
      <c r="L362" s="31">
        <f t="shared" si="96"/>
        <v>60</v>
      </c>
      <c r="M362" s="31">
        <f t="shared" si="96"/>
        <v>0</v>
      </c>
      <c r="N362" s="31">
        <f t="shared" si="96"/>
        <v>33.333333333333329</v>
      </c>
      <c r="O362" s="74" t="s">
        <v>238</v>
      </c>
      <c r="P362" s="31">
        <f t="shared" ref="P362:U362" si="97">P339/P316*100</f>
        <v>26.506024096385545</v>
      </c>
      <c r="Q362" s="31">
        <f t="shared" si="97"/>
        <v>25.624999999999996</v>
      </c>
      <c r="R362" s="31">
        <f t="shared" si="97"/>
        <v>0</v>
      </c>
      <c r="S362" s="31">
        <f t="shared" si="97"/>
        <v>0</v>
      </c>
      <c r="T362" s="31">
        <f t="shared" si="97"/>
        <v>21.02496714848883</v>
      </c>
      <c r="U362" s="31">
        <f t="shared" si="97"/>
        <v>15.431164901664147</v>
      </c>
    </row>
    <row r="363" spans="2:21" x14ac:dyDescent="0.2">
      <c r="B363" s="9">
        <v>2011</v>
      </c>
      <c r="C363" s="31">
        <f t="shared" si="75"/>
        <v>25</v>
      </c>
      <c r="D363" s="31">
        <f t="shared" si="75"/>
        <v>20</v>
      </c>
      <c r="E363" s="62" t="s">
        <v>24</v>
      </c>
      <c r="F363" s="31">
        <f t="shared" ref="F363:N363" si="98">F340/F317*100</f>
        <v>45.945945945945951</v>
      </c>
      <c r="G363" s="31">
        <f t="shared" si="98"/>
        <v>0</v>
      </c>
      <c r="H363" s="31">
        <f t="shared" si="98"/>
        <v>0</v>
      </c>
      <c r="I363" s="31">
        <f t="shared" si="98"/>
        <v>0</v>
      </c>
      <c r="J363" s="31">
        <f t="shared" si="98"/>
        <v>20</v>
      </c>
      <c r="K363" s="31">
        <f t="shared" si="98"/>
        <v>20</v>
      </c>
      <c r="L363" s="31">
        <f t="shared" si="98"/>
        <v>60</v>
      </c>
      <c r="M363" s="31">
        <f t="shared" si="98"/>
        <v>0</v>
      </c>
      <c r="N363" s="31">
        <f t="shared" si="98"/>
        <v>33.333333333333329</v>
      </c>
      <c r="O363" s="74" t="s">
        <v>238</v>
      </c>
      <c r="P363" s="31">
        <f t="shared" ref="P363:U363" si="99">P340/P317*100</f>
        <v>27.710843373493976</v>
      </c>
      <c r="Q363" s="31">
        <f t="shared" si="99"/>
        <v>25.757575757575758</v>
      </c>
      <c r="R363" s="31">
        <f t="shared" si="99"/>
        <v>0</v>
      </c>
      <c r="S363" s="31">
        <f t="shared" si="99"/>
        <v>0</v>
      </c>
      <c r="T363" s="31">
        <f t="shared" si="99"/>
        <v>20.971867007672635</v>
      </c>
      <c r="U363" s="31">
        <f t="shared" si="99"/>
        <v>15.671641791044777</v>
      </c>
    </row>
    <row r="364" spans="2:21" x14ac:dyDescent="0.2">
      <c r="B364" s="9">
        <v>2012</v>
      </c>
      <c r="C364" s="31">
        <f t="shared" si="75"/>
        <v>16.666666666666664</v>
      </c>
      <c r="D364" s="31">
        <f t="shared" si="75"/>
        <v>25</v>
      </c>
      <c r="E364" s="62" t="s">
        <v>24</v>
      </c>
      <c r="F364" s="31">
        <f t="shared" ref="F364:N364" si="100">F341/F318*100</f>
        <v>42.5</v>
      </c>
      <c r="G364" s="31">
        <f t="shared" si="100"/>
        <v>0</v>
      </c>
      <c r="H364" s="31">
        <f t="shared" si="100"/>
        <v>0</v>
      </c>
      <c r="I364" s="31">
        <f t="shared" si="100"/>
        <v>0</v>
      </c>
      <c r="J364" s="31">
        <f t="shared" si="100"/>
        <v>20</v>
      </c>
      <c r="K364" s="31">
        <f t="shared" si="100"/>
        <v>16.546762589928058</v>
      </c>
      <c r="L364" s="31">
        <f t="shared" si="100"/>
        <v>44.444444444444443</v>
      </c>
      <c r="M364" s="31">
        <f t="shared" si="100"/>
        <v>0</v>
      </c>
      <c r="N364" s="31">
        <f t="shared" si="100"/>
        <v>28.571428571428569</v>
      </c>
      <c r="O364" s="74" t="s">
        <v>238</v>
      </c>
      <c r="P364" s="31">
        <f t="shared" ref="P364:U364" si="101">P341/P318*100</f>
        <v>27.906976744186046</v>
      </c>
      <c r="Q364" s="31">
        <f t="shared" si="101"/>
        <v>22.894736842105264</v>
      </c>
      <c r="R364" s="31">
        <f t="shared" si="101"/>
        <v>0</v>
      </c>
      <c r="S364" s="31">
        <f t="shared" si="101"/>
        <v>0</v>
      </c>
      <c r="T364" s="31">
        <f t="shared" si="101"/>
        <v>18.651685393258425</v>
      </c>
      <c r="U364" s="31">
        <f t="shared" si="101"/>
        <v>13.721995926680245</v>
      </c>
    </row>
    <row r="365" spans="2:21" x14ac:dyDescent="0.2">
      <c r="B365" s="9">
        <v>2013</v>
      </c>
      <c r="C365" s="31">
        <f t="shared" si="75"/>
        <v>16.666666666666664</v>
      </c>
      <c r="D365" s="31">
        <f t="shared" si="75"/>
        <v>25</v>
      </c>
      <c r="E365" s="62" t="s">
        <v>24</v>
      </c>
      <c r="F365" s="31">
        <f t="shared" ref="F365:N365" si="102">F342/F319*100</f>
        <v>45</v>
      </c>
      <c r="G365" s="31">
        <f t="shared" si="102"/>
        <v>0</v>
      </c>
      <c r="H365" s="31">
        <f t="shared" si="102"/>
        <v>0</v>
      </c>
      <c r="I365" s="31">
        <f t="shared" si="102"/>
        <v>0</v>
      </c>
      <c r="J365" s="31">
        <f t="shared" si="102"/>
        <v>21.818181818181817</v>
      </c>
      <c r="K365" s="31">
        <f t="shared" si="102"/>
        <v>15.384615384615385</v>
      </c>
      <c r="L365" s="31">
        <f t="shared" si="102"/>
        <v>52.941176470588239</v>
      </c>
      <c r="M365" s="31">
        <f t="shared" si="102"/>
        <v>0</v>
      </c>
      <c r="N365" s="31">
        <f t="shared" si="102"/>
        <v>28.571428571428569</v>
      </c>
      <c r="O365" s="74" t="s">
        <v>238</v>
      </c>
      <c r="P365" s="31">
        <f t="shared" ref="P365:U365" si="103">P342/P319*100</f>
        <v>28.735632183908045</v>
      </c>
      <c r="Q365" s="31">
        <f t="shared" si="103"/>
        <v>23.51421188630491</v>
      </c>
      <c r="R365" s="31">
        <f t="shared" si="103"/>
        <v>0</v>
      </c>
      <c r="S365" s="31">
        <f t="shared" si="103"/>
        <v>0</v>
      </c>
      <c r="T365" s="31">
        <f t="shared" si="103"/>
        <v>18.701870187018702</v>
      </c>
      <c r="U365" s="31">
        <f t="shared" si="103"/>
        <v>13.782696177062373</v>
      </c>
    </row>
    <row r="366" spans="2:21" x14ac:dyDescent="0.2">
      <c r="B366" s="9">
        <v>2014</v>
      </c>
      <c r="C366" s="31">
        <f t="shared" si="75"/>
        <v>25</v>
      </c>
      <c r="D366" s="31">
        <f t="shared" si="75"/>
        <v>0</v>
      </c>
      <c r="E366" s="31" t="e">
        <f>E343/E320*100</f>
        <v>#DIV/0!</v>
      </c>
      <c r="F366" s="31">
        <f t="shared" ref="F366:N366" si="104">F343/F320*100</f>
        <v>45</v>
      </c>
      <c r="G366" s="31">
        <f t="shared" si="104"/>
        <v>0</v>
      </c>
      <c r="H366" s="31">
        <f t="shared" si="104"/>
        <v>0</v>
      </c>
      <c r="I366" s="31" t="e">
        <f t="shared" si="104"/>
        <v>#DIV/0!</v>
      </c>
      <c r="J366" s="31">
        <f t="shared" si="104"/>
        <v>23.214285714285715</v>
      </c>
      <c r="K366" s="31">
        <f t="shared" si="104"/>
        <v>14.788732394366196</v>
      </c>
      <c r="L366" s="31">
        <f t="shared" si="104"/>
        <v>46.153846153846153</v>
      </c>
      <c r="M366" s="31">
        <f t="shared" si="104"/>
        <v>0</v>
      </c>
      <c r="N366" s="31">
        <f t="shared" si="104"/>
        <v>28.571428571428569</v>
      </c>
      <c r="O366" s="74" t="s">
        <v>238</v>
      </c>
      <c r="P366" s="31">
        <f t="shared" ref="P366:U366" si="105">P343/P320*100</f>
        <v>29.545454545454547</v>
      </c>
      <c r="Q366" s="31">
        <f t="shared" si="105"/>
        <v>23.835616438356162</v>
      </c>
      <c r="R366" s="31">
        <f t="shared" si="105"/>
        <v>0</v>
      </c>
      <c r="S366" s="31">
        <f t="shared" si="105"/>
        <v>0</v>
      </c>
      <c r="T366" s="31">
        <f t="shared" si="105"/>
        <v>19.543147208121827</v>
      </c>
      <c r="U366" s="31">
        <f t="shared" si="105"/>
        <v>14.74514563106796</v>
      </c>
    </row>
    <row r="367" spans="2:21" x14ac:dyDescent="0.2">
      <c r="B367" s="9">
        <v>2015</v>
      </c>
      <c r="C367" s="31">
        <f t="shared" si="75"/>
        <v>25</v>
      </c>
      <c r="D367" s="31">
        <f t="shared" si="75"/>
        <v>0</v>
      </c>
      <c r="E367" s="31" t="e">
        <f>E344/E321*100</f>
        <v>#DIV/0!</v>
      </c>
      <c r="F367" s="31">
        <f t="shared" ref="F367:N367" si="106">F344/F321*100</f>
        <v>48.648648648648653</v>
      </c>
      <c r="G367" s="31">
        <f t="shared" si="106"/>
        <v>0</v>
      </c>
      <c r="H367" s="31">
        <f t="shared" si="106"/>
        <v>0</v>
      </c>
      <c r="I367" s="31" t="e">
        <f t="shared" si="106"/>
        <v>#DIV/0!</v>
      </c>
      <c r="J367" s="31">
        <f t="shared" si="106"/>
        <v>26.530612244897959</v>
      </c>
      <c r="K367" s="31">
        <f t="shared" si="106"/>
        <v>16.417910447761194</v>
      </c>
      <c r="L367" s="31">
        <f t="shared" si="106"/>
        <v>50</v>
      </c>
      <c r="M367" s="31">
        <f t="shared" si="106"/>
        <v>0</v>
      </c>
      <c r="N367" s="31">
        <f t="shared" si="106"/>
        <v>33.333333333333329</v>
      </c>
      <c r="O367" s="74" t="s">
        <v>238</v>
      </c>
      <c r="P367" s="31">
        <f t="shared" ref="P367:U367" si="107">P344/P321*100</f>
        <v>31.707317073170731</v>
      </c>
      <c r="Q367" s="31">
        <f t="shared" si="107"/>
        <v>26.047904191616766</v>
      </c>
      <c r="R367" s="31">
        <f t="shared" si="107"/>
        <v>0</v>
      </c>
      <c r="S367" s="31">
        <f t="shared" si="107"/>
        <v>0</v>
      </c>
      <c r="T367" s="31">
        <f t="shared" si="107"/>
        <v>22.238163558106169</v>
      </c>
      <c r="U367" s="31">
        <f t="shared" si="107"/>
        <v>17.770539268910603</v>
      </c>
    </row>
    <row r="368" spans="2:21" x14ac:dyDescent="0.2">
      <c r="B368" s="9">
        <v>2016</v>
      </c>
      <c r="C368" s="31">
        <f t="shared" si="75"/>
        <v>25</v>
      </c>
      <c r="D368" s="31">
        <f t="shared" si="75"/>
        <v>0</v>
      </c>
      <c r="E368" s="31" t="e">
        <f>E345/E322*100</f>
        <v>#DIV/0!</v>
      </c>
      <c r="F368" s="31">
        <f t="shared" ref="F368:N368" si="108">F345/F322*100</f>
        <v>51.351351351351347</v>
      </c>
      <c r="G368" s="31">
        <f t="shared" si="108"/>
        <v>0</v>
      </c>
      <c r="H368" s="31">
        <f t="shared" si="108"/>
        <v>0</v>
      </c>
      <c r="I368" s="31" t="e">
        <f t="shared" si="108"/>
        <v>#DIV/0!</v>
      </c>
      <c r="J368" s="31">
        <f t="shared" si="108"/>
        <v>26.530612244897959</v>
      </c>
      <c r="K368" s="31">
        <f t="shared" si="108"/>
        <v>16.312056737588655</v>
      </c>
      <c r="L368" s="31">
        <f t="shared" si="108"/>
        <v>50</v>
      </c>
      <c r="M368" s="31">
        <f t="shared" si="108"/>
        <v>0</v>
      </c>
      <c r="N368" s="31">
        <f t="shared" si="108"/>
        <v>28.571428571428569</v>
      </c>
      <c r="O368" s="74" t="s">
        <v>238</v>
      </c>
      <c r="P368" s="31">
        <f t="shared" ref="P368:U368" si="109">P345/P322*100</f>
        <v>32.098765432098766</v>
      </c>
      <c r="Q368" s="31">
        <f t="shared" si="109"/>
        <v>26.023391812865498</v>
      </c>
      <c r="R368" s="31">
        <f t="shared" si="109"/>
        <v>0</v>
      </c>
      <c r="S368" s="31">
        <f t="shared" si="109"/>
        <v>0</v>
      </c>
      <c r="T368" s="31">
        <f t="shared" si="109"/>
        <v>22.301136363636363</v>
      </c>
      <c r="U368" s="31">
        <f t="shared" si="109"/>
        <v>17.769784172661872</v>
      </c>
    </row>
    <row r="369" spans="2:21" x14ac:dyDescent="0.2">
      <c r="B369" s="9">
        <v>2017</v>
      </c>
      <c r="C369" s="31">
        <f t="shared" si="75"/>
        <v>25</v>
      </c>
      <c r="D369" s="31">
        <f t="shared" si="75"/>
        <v>0</v>
      </c>
      <c r="E369" s="31" t="e">
        <f>E346/E323*100</f>
        <v>#DIV/0!</v>
      </c>
      <c r="F369" s="31">
        <f t="shared" ref="F369:N369" si="110">F346/F323*100</f>
        <v>51.351351351351347</v>
      </c>
      <c r="G369" s="31">
        <f t="shared" si="110"/>
        <v>0</v>
      </c>
      <c r="H369" s="31">
        <f t="shared" si="110"/>
        <v>0</v>
      </c>
      <c r="I369" s="31" t="e">
        <f t="shared" si="110"/>
        <v>#DIV/0!</v>
      </c>
      <c r="J369" s="31">
        <f t="shared" si="110"/>
        <v>26.530612244897959</v>
      </c>
      <c r="K369" s="31">
        <f t="shared" si="110"/>
        <v>16.556291390728479</v>
      </c>
      <c r="L369" s="31">
        <f t="shared" si="110"/>
        <v>50</v>
      </c>
      <c r="M369" s="31">
        <f t="shared" si="110"/>
        <v>0</v>
      </c>
      <c r="N369" s="31">
        <f t="shared" si="110"/>
        <v>28.571428571428569</v>
      </c>
      <c r="O369" s="74" t="s">
        <v>238</v>
      </c>
      <c r="P369" s="31">
        <f t="shared" ref="P369:U369" si="111">P346/P323*100</f>
        <v>30.864197530864196</v>
      </c>
      <c r="Q369" s="31">
        <f t="shared" si="111"/>
        <v>25.568181818181817</v>
      </c>
      <c r="R369" s="31">
        <f t="shared" si="111"/>
        <v>0</v>
      </c>
      <c r="S369" s="31">
        <f t="shared" si="111"/>
        <v>0</v>
      </c>
      <c r="T369" s="31">
        <f t="shared" si="111"/>
        <v>22.253129346314328</v>
      </c>
      <c r="U369" s="31">
        <f t="shared" si="111"/>
        <v>17.95236402417348</v>
      </c>
    </row>
    <row r="370" spans="2:21" x14ac:dyDescent="0.2">
      <c r="B370" s="9">
        <v>2018</v>
      </c>
      <c r="C370" s="31">
        <f t="shared" ref="C370:N370" si="112">C347/C324*100</f>
        <v>25</v>
      </c>
      <c r="D370" s="31">
        <f t="shared" si="112"/>
        <v>0</v>
      </c>
      <c r="E370" s="31" t="e">
        <f t="shared" si="112"/>
        <v>#DIV/0!</v>
      </c>
      <c r="F370" s="31">
        <f t="shared" si="112"/>
        <v>58.82352941176471</v>
      </c>
      <c r="G370" s="31">
        <f t="shared" si="112"/>
        <v>0</v>
      </c>
      <c r="H370" s="31">
        <f t="shared" si="112"/>
        <v>0</v>
      </c>
      <c r="I370" s="31" t="e">
        <f t="shared" si="112"/>
        <v>#DIV/0!</v>
      </c>
      <c r="J370" s="31">
        <f t="shared" si="112"/>
        <v>28.571428571428569</v>
      </c>
      <c r="K370" s="31">
        <f t="shared" si="112"/>
        <v>16.25</v>
      </c>
      <c r="L370" s="31">
        <f t="shared" si="112"/>
        <v>50</v>
      </c>
      <c r="M370" s="31">
        <f t="shared" si="112"/>
        <v>0</v>
      </c>
      <c r="N370" s="31">
        <f t="shared" si="112"/>
        <v>28.571428571428569</v>
      </c>
      <c r="O370" s="74" t="s">
        <v>238</v>
      </c>
      <c r="P370" s="31">
        <f t="shared" ref="P370:U370" si="113">P347/P324*100</f>
        <v>32.098765432098766</v>
      </c>
      <c r="Q370" s="31">
        <f t="shared" si="113"/>
        <v>26.256983240223462</v>
      </c>
      <c r="R370" s="31">
        <f t="shared" si="113"/>
        <v>0</v>
      </c>
      <c r="S370" s="31">
        <f t="shared" si="113"/>
        <v>0</v>
      </c>
      <c r="T370" s="31">
        <f t="shared" si="113"/>
        <v>22.390109890109891</v>
      </c>
      <c r="U370" s="31">
        <f t="shared" si="113"/>
        <v>18.326271186440678</v>
      </c>
    </row>
    <row r="371" spans="2:21" x14ac:dyDescent="0.2">
      <c r="B371" s="9">
        <v>2019</v>
      </c>
      <c r="C371" s="31">
        <f t="shared" ref="C371:N371" si="114">C348/C325*100</f>
        <v>25</v>
      </c>
      <c r="D371" s="31">
        <f t="shared" si="114"/>
        <v>0</v>
      </c>
      <c r="E371" s="31" t="e">
        <f t="shared" si="114"/>
        <v>#DIV/0!</v>
      </c>
      <c r="F371" s="31">
        <f t="shared" si="114"/>
        <v>58.82352941176471</v>
      </c>
      <c r="G371" s="31">
        <f t="shared" si="114"/>
        <v>0</v>
      </c>
      <c r="H371" s="31">
        <f t="shared" si="114"/>
        <v>0</v>
      </c>
      <c r="I371" s="31" t="e">
        <f t="shared" si="114"/>
        <v>#DIV/0!</v>
      </c>
      <c r="J371" s="31">
        <f t="shared" si="114"/>
        <v>28.571428571428569</v>
      </c>
      <c r="K371" s="31">
        <f>K348/K325*100</f>
        <v>16.564417177914109</v>
      </c>
      <c r="L371" s="31">
        <f t="shared" si="114"/>
        <v>41.666666666666671</v>
      </c>
      <c r="M371" s="31">
        <f t="shared" si="114"/>
        <v>0</v>
      </c>
      <c r="N371" s="31">
        <f t="shared" si="114"/>
        <v>28.571428571428569</v>
      </c>
      <c r="O371" s="74" t="s">
        <v>238</v>
      </c>
      <c r="P371" s="31">
        <f t="shared" ref="P371:U371" si="115">P348/P325*100</f>
        <v>32.53012048192771</v>
      </c>
      <c r="Q371" s="31">
        <f t="shared" si="115"/>
        <v>26.301369863013697</v>
      </c>
      <c r="R371" s="31">
        <f t="shared" si="115"/>
        <v>0</v>
      </c>
      <c r="S371" s="31">
        <f t="shared" si="115"/>
        <v>0</v>
      </c>
      <c r="T371" s="31">
        <f t="shared" si="115"/>
        <v>22.567567567567568</v>
      </c>
      <c r="U371" s="31">
        <f t="shared" si="115"/>
        <v>18.636995827538247</v>
      </c>
    </row>
  </sheetData>
  <phoneticPr fontId="8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Consultas oficinas</vt:lpstr>
      <vt:lpstr>Eventos y Participantes</vt:lpstr>
      <vt:lpstr>FYCMA (Palacio Ferias)</vt:lpstr>
      <vt:lpstr>Datos Área Turismo Ayto.</vt:lpstr>
      <vt:lpstr>Palacio de Deportes</vt:lpstr>
      <vt:lpstr>Punto turístico Málaga</vt:lpstr>
      <vt:lpstr>Plazas Estbl. Hoteleros por...</vt:lpstr>
      <vt:lpstr>Número de Cafeterías</vt:lpstr>
      <vt:lpstr>Establ. por clase y categoría</vt:lpstr>
      <vt:lpstr>Número de Restaurantes</vt:lpstr>
      <vt:lpstr>Plazas en Estbl. Rurales</vt:lpstr>
      <vt:lpstr>Número de Apartamentos</vt:lpstr>
      <vt:lpstr>Número de Campamentos</vt:lpstr>
    </vt:vector>
  </TitlesOfParts>
  <Manager/>
  <Company>AEA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Instituto Nacional de Estadística. Base de datos INEbase</dc:title>
  <dc:subject/>
  <dc:creator>AEA</dc:creator>
  <cp:keywords/>
  <dc:description/>
  <cp:lastModifiedBy>felipecc</cp:lastModifiedBy>
  <cp:revision/>
  <dcterms:created xsi:type="dcterms:W3CDTF">2001-12-26T10:27:49Z</dcterms:created>
  <dcterms:modified xsi:type="dcterms:W3CDTF">2020-12-18T13:03:38Z</dcterms:modified>
  <cp:category/>
  <cp:contentStatus/>
</cp:coreProperties>
</file>