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te\Google Drive\A CONTRATACION POR EJERCICIOS Y ACREEDORES\2021 CONTRATACIONES ACREEDORES\XX LISTADOS WEB DE CONTRATOS\"/>
    </mc:Choice>
  </mc:AlternateContent>
  <xr:revisionPtr revIDLastSave="0" documentId="13_ncr:1_{F7444858-BAED-4472-9C30-8AD53C14060B}" xr6:coauthVersionLast="47" xr6:coauthVersionMax="47" xr10:uidLastSave="{00000000-0000-0000-0000-000000000000}"/>
  <bookViews>
    <workbookView xWindow="-120" yWindow="-120" windowWidth="29040" windowHeight="15840" xr2:uid="{1273E716-689E-4E3F-B07A-B6CA17B1C573}"/>
  </bookViews>
  <sheets>
    <sheet name="WEB" sheetId="10" r:id="rId1"/>
  </sheets>
  <definedNames>
    <definedName name="_Hlk57975900" localSheetId="0">WEB!#REF!</definedName>
    <definedName name="_xlnm.Print_Area" localSheetId="0">WEB!$A$1:$I$39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0" l="1"/>
  <c r="H39" i="10" s="1"/>
  <c r="G38" i="10"/>
  <c r="H38" i="10" s="1"/>
  <c r="G37" i="10"/>
  <c r="H37" i="10" s="1"/>
  <c r="G36" i="10"/>
  <c r="H36" i="10" s="1"/>
  <c r="G35" i="10"/>
  <c r="H35" i="10" s="1"/>
  <c r="F34" i="10"/>
  <c r="G34" i="10" s="1"/>
  <c r="G33" i="10"/>
  <c r="H33" i="10" s="1"/>
  <c r="G32" i="10"/>
  <c r="H32" i="10" s="1"/>
  <c r="G31" i="10"/>
  <c r="H31" i="10" s="1"/>
  <c r="G30" i="10"/>
  <c r="H30" i="10" s="1"/>
  <c r="G28" i="10"/>
  <c r="H28" i="10" s="1"/>
  <c r="H27" i="10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H19" i="10"/>
  <c r="H18" i="10"/>
  <c r="H17" i="10"/>
  <c r="H16" i="10"/>
  <c r="G15" i="10"/>
  <c r="H15" i="10" s="1"/>
  <c r="G14" i="10"/>
  <c r="H14" i="10" s="1"/>
  <c r="H13" i="10"/>
  <c r="H12" i="10"/>
  <c r="H11" i="10"/>
  <c r="G10" i="10"/>
  <c r="H10" i="10" s="1"/>
  <c r="F9" i="10"/>
  <c r="G9" i="10" s="1"/>
  <c r="H9" i="10" s="1"/>
  <c r="G8" i="10"/>
  <c r="H8" i="10" s="1"/>
  <c r="G7" i="10"/>
  <c r="H7" i="10" s="1"/>
  <c r="G6" i="10"/>
  <c r="H6" i="10" s="1"/>
  <c r="G5" i="10"/>
  <c r="H5" i="10" s="1"/>
  <c r="G29" i="10" l="1"/>
  <c r="H29" i="10" s="1"/>
</calcChain>
</file>

<file path=xl/sharedStrings.xml><?xml version="1.0" encoding="utf-8"?>
<sst xmlns="http://schemas.openxmlformats.org/spreadsheetml/2006/main" count="189" uniqueCount="151">
  <si>
    <t>Nº EXPEDIENTE</t>
  </si>
  <si>
    <t>ADJUDICATARIO</t>
  </si>
  <si>
    <t>CONTRATACIÓN SERVICIOS O ASISTENCIA TÉCNICA</t>
  </si>
  <si>
    <t>SERV. PROF. DE COORDINACIÓN Y SEGUIMIENTO DE SOCIOS MALAGUEÑOS</t>
  </si>
  <si>
    <t>SILVIA NÉLIDA BOSSIO</t>
  </si>
  <si>
    <t>DESDE F.CONTRATACIÓN A 30.04.2021</t>
  </si>
  <si>
    <t>AST. TÉCNICA APOYO ACTIVIDADES DE DIFUSIÓN EN LOS PILOTOS DE LA CIUDAD DE MÁLAGA</t>
  </si>
  <si>
    <t>DOCTOR WATSON COMUNICACIÓN, SL</t>
  </si>
  <si>
    <t>DESDE F.CONTRATACIÓN A 28.02.2022</t>
  </si>
  <si>
    <t>AST. TÉCNICA PARA APOYO A LOS TRABAJOS DEL BARÓMETRO INV.EXT.EN MÁLAGA</t>
  </si>
  <si>
    <t>EVA VERGARA RABANEDA</t>
  </si>
  <si>
    <t>DESDE F.CONTRATACIÓN A 30.10.2021</t>
  </si>
  <si>
    <t>AST. TÉCNICA QUE PERMITA LA REALIZACIÓN DEL EVENTO Y SU RETRASMISIÓN EN DIRECTO: "PRESENTACIÓN DEL INFORME DE PROGRESO ODS MÁLAGA 2020"</t>
  </si>
  <si>
    <t>TAVALÚ STUDIO, SL.</t>
  </si>
  <si>
    <t>DESDE F.CONTRATACIÓN A 23/04/2021</t>
  </si>
  <si>
    <t>REDACCIÓN, MAQUETACIÓN Y EDICIÓN DE LA MEMORIA DE ACTIVIDADES DE F.CIEDES 2020</t>
  </si>
  <si>
    <t>DESDE F.CONTRATACIÓN A 05/07/2021</t>
  </si>
  <si>
    <t>SERV. PROF. DE REDACCIÓN DEL ANUARIO ESTADISTICO "MÁLAGA, ECONOMÍA Y SOCIEDAD 2020" Y ACTUALIZACIÓN ESTADÍSTICA CUATRIMESTRAL DEL OBSERVATORIO MÁLAGA EN CIFRAS</t>
  </si>
  <si>
    <t>ANALISTAS ECONÓMICOS DE ANDALUCIA</t>
  </si>
  <si>
    <t>DESDE F.CONTRATACIÓN A 31/12/2021</t>
  </si>
  <si>
    <t>ESTUDIO 7 SOLUCIONES INTEGRALES SL</t>
  </si>
  <si>
    <t>ASISTENCIA TÉCNICA PARA MODIFICACIÓN DE  LA VÍA CICLISTA Y SENDERISTA</t>
  </si>
  <si>
    <t>VIRTUALIZACIÓN DE INFORME ODS, INDICADORES Y DATOS DE LOS 17 ODS</t>
  </si>
  <si>
    <t>GREEN GLOBE SYPA, SL</t>
  </si>
  <si>
    <t>SEGUIMIENTO TELEFÓNICO PARA COMPLIMENTACIÓN DE CUESTIONARIOS SOBRE LA INVERSIÓN EXTRANJERA EN MÁLAGA</t>
  </si>
  <si>
    <t>SERVICIOS INTEGRALES DE ANDALUCIA, SL</t>
  </si>
  <si>
    <t>DESDE F.CONTRATACIÓN A 30/05/2021</t>
  </si>
  <si>
    <t xml:space="preserve">ASESORAMIENTO LEGAL EN MATERIA DE CONTRATACIÓN </t>
  </si>
  <si>
    <t>SORGEL SOLUCIONES, SL</t>
  </si>
  <si>
    <t>SERVICIOS PROFESIONALES DE ELABORACIÓN DEL CUADERNO Nº 21</t>
  </si>
  <si>
    <t xml:space="preserve">ELABORACIÓN DE BASE DE DATOS CON INFORMACION DE EMPRESA DEL REGISTRO MERCANTIL POR CNAES EN LOS CLÚSTERES PRODUCTIVOS </t>
  </si>
  <si>
    <t>D&amp;B, SAU</t>
  </si>
  <si>
    <t>ELABORACIÓN DE BASE DE DATOS ON INFORMACIÓN DEL REG. MERCANTIL Y MARKETING DIRECTO DE LAS EMPRESAS UBICADAS EN MÁLAGA CON CAPITAL EXTRANJERO</t>
  </si>
  <si>
    <t>02.2021-CIEDES</t>
  </si>
  <si>
    <t>03.2021-CIEDES</t>
  </si>
  <si>
    <t>04.2022-CIEDES</t>
  </si>
  <si>
    <t>05.2021-CIEDES</t>
  </si>
  <si>
    <t>06.2021-CIEDES</t>
  </si>
  <si>
    <t>07.2021-CIEDES</t>
  </si>
  <si>
    <t>08.2021-CIEDES</t>
  </si>
  <si>
    <t>09.2021-CIEDES</t>
  </si>
  <si>
    <t>10.2021-CIEDES</t>
  </si>
  <si>
    <t>11.2021-CIEDES</t>
  </si>
  <si>
    <t>12.2021-CIEDES</t>
  </si>
  <si>
    <t>13.2021-CIEDES</t>
  </si>
  <si>
    <t>14.2021-CIEDES</t>
  </si>
  <si>
    <t>15.2021-CIEDES</t>
  </si>
  <si>
    <t>COMPRA PARA MOBILIARIO OFICINAS CALLE DOS ACERAS</t>
  </si>
  <si>
    <t>CRUZADO INFORMÁTICA, SA</t>
  </si>
  <si>
    <t>DESDE F.CONTRATACIÓN A 26/06/2021</t>
  </si>
  <si>
    <t>DESDE F.CONTRATACIÓN A 30/09/2021</t>
  </si>
  <si>
    <t>01.2021-OMAU/AGUR</t>
  </si>
  <si>
    <t>IMPRESIÓN DE 250 EJEMPLARES DEL LIBRO "VIVA LA CALLE"</t>
  </si>
  <si>
    <t>PHOTO SHOP DIGITAL, SL</t>
  </si>
  <si>
    <t>AST. TÉCNICA DE APOYO AL MANTENIMIENTO DE LA WEB DEL OMAU</t>
  </si>
  <si>
    <t>DIEGO GIL BARROSO</t>
  </si>
  <si>
    <t>SERVIC. PROF. ELABORACIÓN DE INFORMES TRIMESTRALES DEL MERCADO INMOBILIO EN MÁLAGA</t>
  </si>
  <si>
    <t>SISTHEMA CONSULTORIA Y ADMINISTRACIÓN SL</t>
  </si>
  <si>
    <t>AST. TÉCNICA GRABACIÓN Y SOPORTE INFORMÁTICO QUE PERMITA LA EMISION ON-LINE DEL CICLO DE CONFERENCIAS OMAU</t>
  </si>
  <si>
    <t>VIDEO PRODUCCIONES SUR DE TV, SL</t>
  </si>
  <si>
    <t>02.2021-OMAU/AGUR</t>
  </si>
  <si>
    <t>03.2021-OMAU/AGUR</t>
  </si>
  <si>
    <t>04.2021-OMAU/AGUR</t>
  </si>
  <si>
    <t>DIRECCIÓN Y COORDINACIÓN DEL CICLO DE CONFERENCIAS OMAU</t>
  </si>
  <si>
    <t>GUILLERMO BUSUTIL</t>
  </si>
  <si>
    <t>05.2021-OMAU/AGUR</t>
  </si>
  <si>
    <t>ALQUILER DE EQUIPOS DE TRABAJO PARA TELETRABAJO</t>
  </si>
  <si>
    <t>ALQUILER DE HERRAMIENTAS TECNOLÓGICAS, AUDIOVISUALES Y HUMANAS QUE PERMITAN REALIZAR GRABACIONES  Y EN SU CASO RETRASMISIÓN EN STREAMING DE EVENTOS REALIZADOS EN EL OMAU</t>
  </si>
  <si>
    <t>SERVICIOS PROFESIONALES DE DISEÑO Y MAQUETACIÓN DEL LIBRO "VULNERABILIDAD EN LOS BARRIOS DE MÁLAGA"</t>
  </si>
  <si>
    <t>YOLANDA PINILLA ÁLVAREZ</t>
  </si>
  <si>
    <t>IMPRESIÓN DE 130 EJEMPLARES DEL LIBRO "VULNERABILIDAD EN LOS BARRIOS DE MÁLAGA"</t>
  </si>
  <si>
    <t xml:space="preserve">GRÁFICAS URANIA SA </t>
  </si>
  <si>
    <t>06.2021-OMAU/AGUR</t>
  </si>
  <si>
    <t>07.2021-OMAU/AGUR</t>
  </si>
  <si>
    <t>08.2021-OMAU/AGUR</t>
  </si>
  <si>
    <t>09.2021-OMAU/AGUR</t>
  </si>
  <si>
    <t>DEL 8/6 AL 30/06/2021</t>
  </si>
  <si>
    <t>DEL 14/6 AL 10/07/2021</t>
  </si>
  <si>
    <t>DESDE F. CONTRATAC. A 30/11/2021</t>
  </si>
  <si>
    <t>DESDE F. CONTRATAC. A 10/2/2021</t>
  </si>
  <si>
    <t>10.2021-OMAU/AGUR</t>
  </si>
  <si>
    <t>VIDEO VIVA LA CALLE</t>
  </si>
  <si>
    <t>BAZAR DEL CINEISTA</t>
  </si>
  <si>
    <t>11.2021-OMAU/AGUR</t>
  </si>
  <si>
    <t>ESTUDIO BASE DENOMINADO MÁLAGA METROPOLITANA BARRIO A BARRIO</t>
  </si>
  <si>
    <t>FECHA</t>
  </si>
  <si>
    <t>EXPEDIENTE</t>
  </si>
  <si>
    <t>C.I.F. / N.I.F.</t>
  </si>
  <si>
    <t>IVA</t>
  </si>
  <si>
    <t>TOTAL</t>
  </si>
  <si>
    <t>B.IMPONIBLE</t>
  </si>
  <si>
    <t>DURACION</t>
  </si>
  <si>
    <t>OBJETO DE LAA CONTRATACIÓN</t>
  </si>
  <si>
    <t>IMPORTE</t>
  </si>
  <si>
    <t>25663826N</t>
  </si>
  <si>
    <t>DESDE FECJA CONTRATACION A 31/12/2021</t>
  </si>
  <si>
    <t>A80192727</t>
  </si>
  <si>
    <t>A29275864</t>
  </si>
  <si>
    <t>16.2021-CIEDES</t>
  </si>
  <si>
    <t>18.2021-CIEDES</t>
  </si>
  <si>
    <t>19.2021-CIEDES</t>
  </si>
  <si>
    <t>20.2021-CIEDES</t>
  </si>
  <si>
    <t>21.2021-CIEDES</t>
  </si>
  <si>
    <t>22.2021-CIEDES</t>
  </si>
  <si>
    <t>23.2021-CIEDES</t>
  </si>
  <si>
    <t>24.2021-CIEDES</t>
  </si>
  <si>
    <t>25.2021-CIEDES</t>
  </si>
  <si>
    <t>26.2021-CIEDES</t>
  </si>
  <si>
    <t>B93467231</t>
  </si>
  <si>
    <t>TOM MARKETING SL</t>
  </si>
  <si>
    <t>CAMPLAÑ. RED.SOC. PROMOCION PRESENCIA GUADALMD.</t>
  </si>
  <si>
    <t xml:space="preserve">4-5 MESES </t>
  </si>
  <si>
    <t>33395013W</t>
  </si>
  <si>
    <t>ALEJANDRO ABALOS BERROCAL</t>
  </si>
  <si>
    <t>SERVICIOS PROF. VALORACION INMUEBLE</t>
  </si>
  <si>
    <t>15 DIAS</t>
  </si>
  <si>
    <t>B93040970</t>
  </si>
  <si>
    <t>IMPREMAR COMUNICACIÓN SL</t>
  </si>
  <si>
    <t>ASIST.TEC. REDACCIÓN Y COORDINACIÓN VIII CUADERNO GUADALMEDINA</t>
  </si>
  <si>
    <t>30941931P</t>
  </si>
  <si>
    <t>EVARISTO CASTRO GARCIA</t>
  </si>
  <si>
    <t>MANTENIMIENTO CONTENIDOS WEB OFICINA DEL RIO</t>
  </si>
  <si>
    <t>25102290K</t>
  </si>
  <si>
    <t>ASISTENC. TECNIC. IMPLANTAC.AGENDA 2030 A. EL GRANDE</t>
  </si>
  <si>
    <t>DESDE F.CONTRATACION A 30/04/2022</t>
  </si>
  <si>
    <t>29076122A</t>
  </si>
  <si>
    <t>GRAFICAS URANIA</t>
  </si>
  <si>
    <t>IMPRESIÓN CUADERNOS MALAGA ECONOMIA Y SOCIEDAD</t>
  </si>
  <si>
    <t xml:space="preserve">15 DIAS </t>
  </si>
  <si>
    <t>B93555738</t>
  </si>
  <si>
    <t xml:space="preserve">DISEÑO Y MONTAJE MATERIAL GRÁFICO OFICINAS </t>
  </si>
  <si>
    <t>REDACCION INFORME VOLUNTARIO DE PROGRESO ODS</t>
  </si>
  <si>
    <t xml:space="preserve">IMPRESIÓN VIII CUADERNO GUADALMEDINA </t>
  </si>
  <si>
    <t>10 DIAS</t>
  </si>
  <si>
    <t>G93684595</t>
  </si>
  <si>
    <t>ASOCIACION ESTACION 2B SC</t>
  </si>
  <si>
    <t>DISEÑO Y MAQUETACION INFORME PROGRESO ODS</t>
  </si>
  <si>
    <t>77796728X</t>
  </si>
  <si>
    <t>B93015840</t>
  </si>
  <si>
    <t>B29714045</t>
  </si>
  <si>
    <t>B93173821</t>
  </si>
  <si>
    <t>B93061430</t>
  </si>
  <si>
    <t>B93536977</t>
  </si>
  <si>
    <t>B93596823</t>
  </si>
  <si>
    <t>24174595P</t>
  </si>
  <si>
    <t>B93585958</t>
  </si>
  <si>
    <t>B29529039</t>
  </si>
  <si>
    <t>B29274842</t>
  </si>
  <si>
    <t>B29792504</t>
  </si>
  <si>
    <t>44586601C</t>
  </si>
  <si>
    <t>RELACIÓN DE CONTRATOS MENORES FUNDACIÓN CIEDES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</si>
</sst>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14" fontId="4" fillId="0" borderId="14" xfId="0" applyNumberFormat="1" applyFont="1" applyBorder="1"/>
    <xf numFmtId="44" fontId="4" fillId="0" borderId="7" xfId="1" applyFont="1" applyBorder="1"/>
    <xf numFmtId="14" fontId="4" fillId="0" borderId="5" xfId="0" applyNumberFormat="1" applyFont="1" applyBorder="1"/>
    <xf numFmtId="44" fontId="4" fillId="0" borderId="1" xfId="1" applyFont="1" applyBorder="1"/>
    <xf numFmtId="0" fontId="4" fillId="0" borderId="0" xfId="0" applyFont="1"/>
    <xf numFmtId="44" fontId="4" fillId="0" borderId="1" xfId="1" applyFont="1" applyBorder="1" applyAlignment="1">
      <alignment wrapText="1"/>
    </xf>
    <xf numFmtId="14" fontId="4" fillId="0" borderId="5" xfId="0" applyNumberFormat="1" applyFont="1" applyFill="1" applyBorder="1"/>
    <xf numFmtId="14" fontId="4" fillId="0" borderId="9" xfId="0" applyNumberFormat="1" applyFont="1" applyBorder="1"/>
    <xf numFmtId="44" fontId="4" fillId="0" borderId="10" xfId="1" applyFont="1" applyBorder="1"/>
    <xf numFmtId="0" fontId="4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0" xfId="0" applyFont="1" applyBorder="1"/>
    <xf numFmtId="0" fontId="4" fillId="2" borderId="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0" borderId="15" xfId="0" applyFont="1" applyBorder="1"/>
    <xf numFmtId="0" fontId="4" fillId="0" borderId="17" xfId="0" applyFont="1" applyBorder="1" applyAlignment="1">
      <alignment wrapText="1"/>
    </xf>
    <xf numFmtId="44" fontId="4" fillId="0" borderId="14" xfId="1" applyFont="1" applyBorder="1"/>
    <xf numFmtId="44" fontId="4" fillId="0" borderId="15" xfId="1" applyFont="1" applyBorder="1"/>
    <xf numFmtId="44" fontId="4" fillId="0" borderId="21" xfId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4" fontId="4" fillId="0" borderId="5" xfId="1" applyFont="1" applyBorder="1" applyAlignment="1">
      <alignment wrapText="1"/>
    </xf>
    <xf numFmtId="44" fontId="4" fillId="0" borderId="4" xfId="1" applyFont="1" applyBorder="1"/>
    <xf numFmtId="44" fontId="4" fillId="0" borderId="22" xfId="1" applyFont="1" applyBorder="1" applyAlignment="1">
      <alignment wrapText="1"/>
    </xf>
    <xf numFmtId="0" fontId="4" fillId="0" borderId="4" xfId="0" applyFont="1" applyBorder="1"/>
    <xf numFmtId="0" fontId="4" fillId="0" borderId="0" xfId="0" applyFont="1" applyBorder="1"/>
    <xf numFmtId="0" fontId="4" fillId="0" borderId="16" xfId="0" applyFont="1" applyBorder="1"/>
    <xf numFmtId="44" fontId="4" fillId="0" borderId="5" xfId="1" applyFont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4" fillId="0" borderId="11" xfId="0" applyFont="1" applyBorder="1"/>
    <xf numFmtId="0" fontId="4" fillId="0" borderId="24" xfId="0" applyFont="1" applyBorder="1"/>
    <xf numFmtId="44" fontId="4" fillId="0" borderId="9" xfId="1" applyFont="1" applyBorder="1"/>
    <xf numFmtId="44" fontId="4" fillId="0" borderId="11" xfId="1" applyFont="1" applyBorder="1"/>
    <xf numFmtId="44" fontId="4" fillId="0" borderId="20" xfId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0" fontId="6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4" fontId="4" fillId="0" borderId="22" xfId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C9250-FA19-45AA-B0CC-50551E125F7F}">
  <sheetPr>
    <pageSetUpPr fitToPage="1"/>
  </sheetPr>
  <dimension ref="A1:I3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I1"/>
    </sheetView>
  </sheetViews>
  <sheetFormatPr baseColWidth="10" defaultRowHeight="15.75" x14ac:dyDescent="0.25"/>
  <cols>
    <col min="1" max="1" width="16.83203125" style="5" customWidth="1"/>
    <col min="2" max="2" width="25.5" style="5" bestFit="1" customWidth="1"/>
    <col min="3" max="3" width="18.83203125" style="5" customWidth="1"/>
    <col min="4" max="4" width="59.5" style="5" customWidth="1"/>
    <col min="5" max="5" width="75.83203125" style="5" customWidth="1"/>
    <col min="6" max="8" width="18.83203125" style="5" customWidth="1"/>
    <col min="9" max="9" width="32.83203125" style="5" customWidth="1"/>
    <col min="10" max="16384" width="12" style="5"/>
  </cols>
  <sheetData>
    <row r="1" spans="1:9" ht="31.5" customHeight="1" x14ac:dyDescent="0.25">
      <c r="A1" s="54" t="s">
        <v>150</v>
      </c>
      <c r="B1" s="55"/>
      <c r="C1" s="55"/>
      <c r="D1" s="55"/>
      <c r="E1" s="55"/>
      <c r="F1" s="55"/>
      <c r="G1" s="55"/>
      <c r="H1" s="55"/>
      <c r="I1" s="56"/>
    </row>
    <row r="2" spans="1:9" ht="9.9499999999999993" customHeight="1" thickBot="1" x14ac:dyDescent="0.3"/>
    <row r="3" spans="1:9" s="13" customFormat="1" ht="24" customHeight="1" x14ac:dyDescent="0.25">
      <c r="A3" s="49" t="s">
        <v>86</v>
      </c>
      <c r="B3" s="50"/>
      <c r="C3" s="49" t="s">
        <v>1</v>
      </c>
      <c r="D3" s="51"/>
      <c r="E3" s="11" t="s">
        <v>92</v>
      </c>
      <c r="F3" s="49" t="s">
        <v>93</v>
      </c>
      <c r="G3" s="52"/>
      <c r="H3" s="53"/>
      <c r="I3" s="12" t="s">
        <v>91</v>
      </c>
    </row>
    <row r="4" spans="1:9" s="10" customFormat="1" ht="35.25" customHeight="1" thickBot="1" x14ac:dyDescent="0.3">
      <c r="A4" s="14" t="s">
        <v>85</v>
      </c>
      <c r="B4" s="15" t="s">
        <v>0</v>
      </c>
      <c r="C4" s="16" t="s">
        <v>87</v>
      </c>
      <c r="D4" s="17" t="s">
        <v>1</v>
      </c>
      <c r="E4" s="18" t="s">
        <v>2</v>
      </c>
      <c r="F4" s="14" t="s">
        <v>90</v>
      </c>
      <c r="G4" s="19" t="s">
        <v>88</v>
      </c>
      <c r="H4" s="20" t="s">
        <v>89</v>
      </c>
      <c r="I4" s="21"/>
    </row>
    <row r="5" spans="1:9" ht="30" customHeight="1" x14ac:dyDescent="0.25">
      <c r="A5" s="1">
        <v>44243</v>
      </c>
      <c r="B5" s="22" t="s">
        <v>33</v>
      </c>
      <c r="C5" s="44" t="s">
        <v>137</v>
      </c>
      <c r="D5" s="22" t="s">
        <v>4</v>
      </c>
      <c r="E5" s="23" t="s">
        <v>3</v>
      </c>
      <c r="F5" s="24">
        <v>1896</v>
      </c>
      <c r="G5" s="2">
        <f>F5*0.21</f>
        <v>398.15999999999997</v>
      </c>
      <c r="H5" s="25">
        <f t="shared" ref="H5:H10" si="0">SUM(F5:G5)</f>
        <v>2294.16</v>
      </c>
      <c r="I5" s="26" t="s">
        <v>5</v>
      </c>
    </row>
    <row r="6" spans="1:9" ht="30" customHeight="1" x14ac:dyDescent="0.25">
      <c r="A6" s="3">
        <v>44201</v>
      </c>
      <c r="B6" s="32" t="s">
        <v>51</v>
      </c>
      <c r="C6" s="45" t="s">
        <v>147</v>
      </c>
      <c r="D6" s="32" t="s">
        <v>53</v>
      </c>
      <c r="E6" s="28" t="s">
        <v>52</v>
      </c>
      <c r="F6" s="35">
        <v>4415</v>
      </c>
      <c r="G6" s="4">
        <f>F6*0.04</f>
        <v>176.6</v>
      </c>
      <c r="H6" s="30">
        <f t="shared" si="0"/>
        <v>4591.6000000000004</v>
      </c>
      <c r="I6" s="31" t="s">
        <v>79</v>
      </c>
    </row>
    <row r="7" spans="1:9" ht="30" customHeight="1" x14ac:dyDescent="0.25">
      <c r="A7" s="3">
        <v>44231</v>
      </c>
      <c r="B7" s="32" t="s">
        <v>65</v>
      </c>
      <c r="C7" s="45" t="s">
        <v>144</v>
      </c>
      <c r="D7" s="32" t="s">
        <v>64</v>
      </c>
      <c r="E7" s="28" t="s">
        <v>63</v>
      </c>
      <c r="F7" s="35">
        <v>4995</v>
      </c>
      <c r="G7" s="4">
        <f>F7*0.21</f>
        <v>1048.95</v>
      </c>
      <c r="H7" s="30">
        <f t="shared" si="0"/>
        <v>6043.95</v>
      </c>
      <c r="I7" s="48" t="s">
        <v>78</v>
      </c>
    </row>
    <row r="8" spans="1:9" ht="30" customHeight="1" x14ac:dyDescent="0.25">
      <c r="A8" s="3">
        <v>44239</v>
      </c>
      <c r="B8" s="32" t="s">
        <v>60</v>
      </c>
      <c r="C8" s="45" t="s">
        <v>94</v>
      </c>
      <c r="D8" s="32" t="s">
        <v>55</v>
      </c>
      <c r="E8" s="28" t="s">
        <v>54</v>
      </c>
      <c r="F8" s="35">
        <v>14325</v>
      </c>
      <c r="G8" s="4">
        <f>F8*0.21</f>
        <v>3008.25</v>
      </c>
      <c r="H8" s="30">
        <f t="shared" si="0"/>
        <v>17333.25</v>
      </c>
      <c r="I8" s="31" t="s">
        <v>95</v>
      </c>
    </row>
    <row r="9" spans="1:9" ht="30" customHeight="1" x14ac:dyDescent="0.25">
      <c r="A9" s="3">
        <v>44239</v>
      </c>
      <c r="B9" s="32" t="s">
        <v>61</v>
      </c>
      <c r="C9" s="45" t="s">
        <v>145</v>
      </c>
      <c r="D9" s="32" t="s">
        <v>57</v>
      </c>
      <c r="E9" s="28" t="s">
        <v>56</v>
      </c>
      <c r="F9" s="35">
        <f>14100</f>
        <v>14100</v>
      </c>
      <c r="G9" s="4">
        <f>F9*0.21</f>
        <v>2961</v>
      </c>
      <c r="H9" s="30">
        <f t="shared" si="0"/>
        <v>17061</v>
      </c>
      <c r="I9" s="31" t="s">
        <v>95</v>
      </c>
    </row>
    <row r="10" spans="1:9" ht="30" customHeight="1" x14ac:dyDescent="0.25">
      <c r="A10" s="3">
        <v>44260</v>
      </c>
      <c r="B10" s="32" t="s">
        <v>62</v>
      </c>
      <c r="C10" s="45" t="s">
        <v>146</v>
      </c>
      <c r="D10" s="32" t="s">
        <v>59</v>
      </c>
      <c r="E10" s="28" t="s">
        <v>58</v>
      </c>
      <c r="F10" s="35">
        <v>4625</v>
      </c>
      <c r="G10" s="4">
        <f>F10*0.21</f>
        <v>971.25</v>
      </c>
      <c r="H10" s="30">
        <f t="shared" si="0"/>
        <v>5596.25</v>
      </c>
      <c r="I10" s="48" t="s">
        <v>78</v>
      </c>
    </row>
    <row r="11" spans="1:9" ht="30" customHeight="1" x14ac:dyDescent="0.25">
      <c r="A11" s="3">
        <v>44278</v>
      </c>
      <c r="B11" s="32" t="s">
        <v>34</v>
      </c>
      <c r="C11" s="45" t="s">
        <v>138</v>
      </c>
      <c r="D11" s="27" t="s">
        <v>7</v>
      </c>
      <c r="E11" s="28" t="s">
        <v>6</v>
      </c>
      <c r="F11" s="29">
        <v>8160</v>
      </c>
      <c r="G11" s="6">
        <v>1713.6</v>
      </c>
      <c r="H11" s="30">
        <f>16456/1.21</f>
        <v>13600</v>
      </c>
      <c r="I11" s="31" t="s">
        <v>8</v>
      </c>
    </row>
    <row r="12" spans="1:9" ht="30" customHeight="1" x14ac:dyDescent="0.25">
      <c r="A12" s="3">
        <v>44301</v>
      </c>
      <c r="B12" s="32" t="s">
        <v>36</v>
      </c>
      <c r="C12" s="45" t="s">
        <v>129</v>
      </c>
      <c r="D12" s="32" t="s">
        <v>13</v>
      </c>
      <c r="E12" s="28" t="s">
        <v>12</v>
      </c>
      <c r="F12" s="29">
        <v>1550</v>
      </c>
      <c r="G12" s="4">
        <v>325.5</v>
      </c>
      <c r="H12" s="30">
        <f t="shared" ref="H12:H26" si="1">SUM(F12:G12)</f>
        <v>1875.5</v>
      </c>
      <c r="I12" s="31" t="s">
        <v>14</v>
      </c>
    </row>
    <row r="13" spans="1:9" ht="30" customHeight="1" x14ac:dyDescent="0.25">
      <c r="A13" s="3">
        <v>44306</v>
      </c>
      <c r="B13" s="32" t="s">
        <v>39</v>
      </c>
      <c r="C13" s="45" t="s">
        <v>141</v>
      </c>
      <c r="D13" s="27" t="s">
        <v>20</v>
      </c>
      <c r="E13" s="28" t="s">
        <v>21</v>
      </c>
      <c r="F13" s="29">
        <v>2920</v>
      </c>
      <c r="G13" s="6">
        <v>613.20000000000005</v>
      </c>
      <c r="H13" s="30">
        <f t="shared" si="1"/>
        <v>3533.2</v>
      </c>
      <c r="I13" s="31" t="s">
        <v>16</v>
      </c>
    </row>
    <row r="14" spans="1:9" ht="30" customHeight="1" x14ac:dyDescent="0.25">
      <c r="A14" s="3">
        <v>44314</v>
      </c>
      <c r="B14" s="32" t="s">
        <v>72</v>
      </c>
      <c r="C14" s="45" t="s">
        <v>147</v>
      </c>
      <c r="D14" s="32" t="s">
        <v>53</v>
      </c>
      <c r="E14" s="28" t="s">
        <v>66</v>
      </c>
      <c r="F14" s="35">
        <v>5500</v>
      </c>
      <c r="G14" s="4">
        <f>F14*0.21</f>
        <v>1155</v>
      </c>
      <c r="H14" s="30">
        <f t="shared" si="1"/>
        <v>6655</v>
      </c>
      <c r="I14" s="31" t="s">
        <v>95</v>
      </c>
    </row>
    <row r="15" spans="1:9" ht="30" customHeight="1" x14ac:dyDescent="0.25">
      <c r="A15" s="3">
        <v>44315</v>
      </c>
      <c r="B15" s="32" t="s">
        <v>73</v>
      </c>
      <c r="C15" s="45" t="s">
        <v>146</v>
      </c>
      <c r="D15" s="32" t="s">
        <v>59</v>
      </c>
      <c r="E15" s="28" t="s">
        <v>67</v>
      </c>
      <c r="F15" s="35">
        <v>2240</v>
      </c>
      <c r="G15" s="4">
        <f>F15*0.21</f>
        <v>470.4</v>
      </c>
      <c r="H15" s="30">
        <f t="shared" si="1"/>
        <v>2710.4</v>
      </c>
      <c r="I15" s="31" t="s">
        <v>95</v>
      </c>
    </row>
    <row r="16" spans="1:9" ht="30" customHeight="1" x14ac:dyDescent="0.25">
      <c r="A16" s="3">
        <v>44316</v>
      </c>
      <c r="B16" s="32" t="s">
        <v>37</v>
      </c>
      <c r="C16" s="45" t="s">
        <v>116</v>
      </c>
      <c r="D16" s="32" t="s">
        <v>117</v>
      </c>
      <c r="E16" s="28" t="s">
        <v>15</v>
      </c>
      <c r="F16" s="29">
        <v>2500</v>
      </c>
      <c r="G16" s="4">
        <v>525</v>
      </c>
      <c r="H16" s="30">
        <f t="shared" si="1"/>
        <v>3025</v>
      </c>
      <c r="I16" s="31" t="s">
        <v>16</v>
      </c>
    </row>
    <row r="17" spans="1:9" ht="30" customHeight="1" x14ac:dyDescent="0.25">
      <c r="A17" s="3">
        <v>44322</v>
      </c>
      <c r="B17" s="32" t="s">
        <v>38</v>
      </c>
      <c r="C17" s="45" t="s">
        <v>139</v>
      </c>
      <c r="D17" s="27" t="s">
        <v>18</v>
      </c>
      <c r="E17" s="28" t="s">
        <v>17</v>
      </c>
      <c r="F17" s="29">
        <v>14500</v>
      </c>
      <c r="G17" s="6">
        <v>3045</v>
      </c>
      <c r="H17" s="30">
        <f t="shared" si="1"/>
        <v>17545</v>
      </c>
      <c r="I17" s="31" t="s">
        <v>19</v>
      </c>
    </row>
    <row r="18" spans="1:9" s="33" customFormat="1" ht="30" customHeight="1" x14ac:dyDescent="0.25">
      <c r="A18" s="3">
        <v>44323</v>
      </c>
      <c r="B18" s="32" t="s">
        <v>40</v>
      </c>
      <c r="C18" s="45" t="s">
        <v>140</v>
      </c>
      <c r="D18" s="32" t="s">
        <v>23</v>
      </c>
      <c r="E18" s="28" t="s">
        <v>22</v>
      </c>
      <c r="F18" s="29">
        <v>4000</v>
      </c>
      <c r="G18" s="4">
        <v>840</v>
      </c>
      <c r="H18" s="30">
        <f t="shared" si="1"/>
        <v>4840</v>
      </c>
      <c r="I18" s="31" t="s">
        <v>19</v>
      </c>
    </row>
    <row r="19" spans="1:9" s="33" customFormat="1" ht="30" customHeight="1" x14ac:dyDescent="0.25">
      <c r="A19" s="3">
        <v>44329</v>
      </c>
      <c r="B19" s="32" t="s">
        <v>41</v>
      </c>
      <c r="C19" s="45" t="s">
        <v>142</v>
      </c>
      <c r="D19" s="27" t="s">
        <v>25</v>
      </c>
      <c r="E19" s="28" t="s">
        <v>24</v>
      </c>
      <c r="F19" s="29">
        <v>928.13</v>
      </c>
      <c r="G19" s="6">
        <v>194.91</v>
      </c>
      <c r="H19" s="30">
        <f t="shared" si="1"/>
        <v>1123.04</v>
      </c>
      <c r="I19" s="31" t="s">
        <v>26</v>
      </c>
    </row>
    <row r="20" spans="1:9" s="33" customFormat="1" ht="30" customHeight="1" x14ac:dyDescent="0.25">
      <c r="A20" s="3">
        <v>44351</v>
      </c>
      <c r="B20" s="32" t="s">
        <v>42</v>
      </c>
      <c r="C20" s="45" t="s">
        <v>143</v>
      </c>
      <c r="D20" s="32" t="s">
        <v>28</v>
      </c>
      <c r="E20" s="28" t="s">
        <v>27</v>
      </c>
      <c r="F20" s="29">
        <v>4958.68</v>
      </c>
      <c r="G20" s="4">
        <f>F20*0.21</f>
        <v>1041.3227999999999</v>
      </c>
      <c r="H20" s="30">
        <f t="shared" si="1"/>
        <v>6000.0028000000002</v>
      </c>
      <c r="I20" s="31" t="s">
        <v>19</v>
      </c>
    </row>
    <row r="21" spans="1:9" s="33" customFormat="1" ht="30" customHeight="1" x14ac:dyDescent="0.25">
      <c r="A21" s="7">
        <v>44355</v>
      </c>
      <c r="B21" s="32" t="s">
        <v>74</v>
      </c>
      <c r="C21" s="45" t="s">
        <v>149</v>
      </c>
      <c r="D21" s="32" t="s">
        <v>69</v>
      </c>
      <c r="E21" s="28" t="s">
        <v>68</v>
      </c>
      <c r="F21" s="35">
        <v>395</v>
      </c>
      <c r="G21" s="4">
        <f>F21*0.21</f>
        <v>82.95</v>
      </c>
      <c r="H21" s="30">
        <f t="shared" si="1"/>
        <v>477.95</v>
      </c>
      <c r="I21" s="31" t="s">
        <v>76</v>
      </c>
    </row>
    <row r="22" spans="1:9" ht="30" customHeight="1" x14ac:dyDescent="0.25">
      <c r="A22" s="3">
        <v>44356</v>
      </c>
      <c r="B22" s="32" t="s">
        <v>44</v>
      </c>
      <c r="C22" s="45" t="s">
        <v>96</v>
      </c>
      <c r="D22" s="32" t="s">
        <v>31</v>
      </c>
      <c r="E22" s="28" t="s">
        <v>30</v>
      </c>
      <c r="F22" s="29">
        <v>2349.15</v>
      </c>
      <c r="G22" s="4">
        <f>F22*0.21</f>
        <v>493.32150000000001</v>
      </c>
      <c r="H22" s="30">
        <f t="shared" si="1"/>
        <v>2842.4715000000001</v>
      </c>
      <c r="I22" s="31" t="s">
        <v>49</v>
      </c>
    </row>
    <row r="23" spans="1:9" ht="30" customHeight="1" x14ac:dyDescent="0.25">
      <c r="A23" s="3">
        <v>44356</v>
      </c>
      <c r="B23" s="32" t="s">
        <v>45</v>
      </c>
      <c r="C23" s="45" t="s">
        <v>96</v>
      </c>
      <c r="D23" s="32" t="s">
        <v>31</v>
      </c>
      <c r="E23" s="28" t="s">
        <v>32</v>
      </c>
      <c r="F23" s="29">
        <v>309.63</v>
      </c>
      <c r="G23" s="4">
        <f>F23*0.21</f>
        <v>65.022300000000001</v>
      </c>
      <c r="H23" s="30">
        <f t="shared" si="1"/>
        <v>374.65229999999997</v>
      </c>
      <c r="I23" s="31" t="s">
        <v>49</v>
      </c>
    </row>
    <row r="24" spans="1:9" ht="30" customHeight="1" x14ac:dyDescent="0.25">
      <c r="A24" s="3">
        <v>44358</v>
      </c>
      <c r="B24" s="32" t="s">
        <v>43</v>
      </c>
      <c r="C24" s="45" t="s">
        <v>139</v>
      </c>
      <c r="D24" s="32" t="s">
        <v>18</v>
      </c>
      <c r="E24" s="28" t="s">
        <v>29</v>
      </c>
      <c r="F24" s="29">
        <v>14462.81</v>
      </c>
      <c r="G24" s="4">
        <f>F24*0.21</f>
        <v>3037.1900999999998</v>
      </c>
      <c r="H24" s="30">
        <f t="shared" si="1"/>
        <v>17500.000099999997</v>
      </c>
      <c r="I24" s="31" t="s">
        <v>19</v>
      </c>
    </row>
    <row r="25" spans="1:9" ht="30" customHeight="1" x14ac:dyDescent="0.25">
      <c r="A25" s="7">
        <v>44361</v>
      </c>
      <c r="B25" s="32" t="s">
        <v>75</v>
      </c>
      <c r="C25" s="45" t="s">
        <v>125</v>
      </c>
      <c r="D25" s="32" t="s">
        <v>71</v>
      </c>
      <c r="E25" s="28" t="s">
        <v>70</v>
      </c>
      <c r="F25" s="35">
        <v>1040</v>
      </c>
      <c r="G25" s="4">
        <f>F25*0.04</f>
        <v>41.6</v>
      </c>
      <c r="H25" s="30">
        <f t="shared" si="1"/>
        <v>1081.5999999999999</v>
      </c>
      <c r="I25" s="31" t="s">
        <v>77</v>
      </c>
    </row>
    <row r="26" spans="1:9" ht="30" customHeight="1" x14ac:dyDescent="0.25">
      <c r="A26" s="3">
        <v>44386</v>
      </c>
      <c r="B26" s="32" t="s">
        <v>46</v>
      </c>
      <c r="C26" s="45" t="s">
        <v>97</v>
      </c>
      <c r="D26" s="32" t="s">
        <v>48</v>
      </c>
      <c r="E26" s="28" t="s">
        <v>47</v>
      </c>
      <c r="F26" s="29">
        <v>5414.5</v>
      </c>
      <c r="G26" s="4">
        <f>F26*0.21</f>
        <v>1137.0449999999998</v>
      </c>
      <c r="H26" s="30">
        <f t="shared" si="1"/>
        <v>6551.5450000000001</v>
      </c>
      <c r="I26" s="31" t="s">
        <v>50</v>
      </c>
    </row>
    <row r="27" spans="1:9" ht="30" customHeight="1" x14ac:dyDescent="0.25">
      <c r="A27" s="3">
        <v>44413</v>
      </c>
      <c r="B27" s="32" t="s">
        <v>35</v>
      </c>
      <c r="C27" s="45" t="s">
        <v>122</v>
      </c>
      <c r="D27" s="32" t="s">
        <v>10</v>
      </c>
      <c r="E27" s="28" t="s">
        <v>9</v>
      </c>
      <c r="F27" s="29">
        <v>4752.07</v>
      </c>
      <c r="G27" s="4">
        <v>997.93</v>
      </c>
      <c r="H27" s="30">
        <f>F27+G27</f>
        <v>5750</v>
      </c>
      <c r="I27" s="31" t="s">
        <v>11</v>
      </c>
    </row>
    <row r="28" spans="1:9" ht="30" customHeight="1" x14ac:dyDescent="0.25">
      <c r="A28" s="3">
        <v>44440</v>
      </c>
      <c r="B28" s="32" t="s">
        <v>98</v>
      </c>
      <c r="C28" s="45" t="s">
        <v>108</v>
      </c>
      <c r="D28" s="32" t="s">
        <v>109</v>
      </c>
      <c r="E28" s="34" t="s">
        <v>110</v>
      </c>
      <c r="F28" s="35">
        <v>8200</v>
      </c>
      <c r="G28" s="4">
        <f t="shared" ref="G28:G35" si="2">F28*0.21</f>
        <v>1722</v>
      </c>
      <c r="H28" s="30">
        <f t="shared" ref="H28:H33" si="3">SUM(F28:G28)</f>
        <v>9922</v>
      </c>
      <c r="I28" s="36" t="s">
        <v>111</v>
      </c>
    </row>
    <row r="29" spans="1:9" ht="30" customHeight="1" x14ac:dyDescent="0.25">
      <c r="A29" s="3">
        <v>44490</v>
      </c>
      <c r="B29" s="32" t="s">
        <v>80</v>
      </c>
      <c r="C29" s="45" t="s">
        <v>148</v>
      </c>
      <c r="D29" s="32" t="s">
        <v>82</v>
      </c>
      <c r="E29" s="34" t="s">
        <v>81</v>
      </c>
      <c r="F29" s="35">
        <v>14000</v>
      </c>
      <c r="G29" s="4">
        <f t="shared" si="2"/>
        <v>2940</v>
      </c>
      <c r="H29" s="30">
        <f t="shared" si="3"/>
        <v>16940</v>
      </c>
      <c r="I29" s="31" t="s">
        <v>95</v>
      </c>
    </row>
    <row r="30" spans="1:9" ht="30" customHeight="1" x14ac:dyDescent="0.25">
      <c r="A30" s="3">
        <v>44491</v>
      </c>
      <c r="B30" s="32" t="s">
        <v>83</v>
      </c>
      <c r="C30" s="45" t="s">
        <v>94</v>
      </c>
      <c r="D30" s="32" t="s">
        <v>55</v>
      </c>
      <c r="E30" s="43" t="s">
        <v>84</v>
      </c>
      <c r="F30" s="35">
        <v>14850</v>
      </c>
      <c r="G30" s="4">
        <f t="shared" si="2"/>
        <v>3118.5</v>
      </c>
      <c r="H30" s="30">
        <f t="shared" si="3"/>
        <v>17968.5</v>
      </c>
      <c r="I30" s="31" t="s">
        <v>95</v>
      </c>
    </row>
    <row r="31" spans="1:9" ht="30" customHeight="1" x14ac:dyDescent="0.25">
      <c r="A31" s="3">
        <v>44508</v>
      </c>
      <c r="B31" s="32" t="s">
        <v>99</v>
      </c>
      <c r="C31" s="45" t="s">
        <v>112</v>
      </c>
      <c r="D31" s="32" t="s">
        <v>113</v>
      </c>
      <c r="E31" s="34" t="s">
        <v>114</v>
      </c>
      <c r="F31" s="35">
        <v>300</v>
      </c>
      <c r="G31" s="4">
        <f t="shared" si="2"/>
        <v>63</v>
      </c>
      <c r="H31" s="30">
        <f t="shared" si="3"/>
        <v>363</v>
      </c>
      <c r="I31" s="36" t="s">
        <v>115</v>
      </c>
    </row>
    <row r="32" spans="1:9" ht="30" customHeight="1" x14ac:dyDescent="0.25">
      <c r="A32" s="1">
        <v>44512</v>
      </c>
      <c r="B32" s="22" t="s">
        <v>100</v>
      </c>
      <c r="C32" s="46" t="s">
        <v>116</v>
      </c>
      <c r="D32" s="22" t="s">
        <v>117</v>
      </c>
      <c r="E32" s="23" t="s">
        <v>118</v>
      </c>
      <c r="F32" s="24">
        <v>4050</v>
      </c>
      <c r="G32" s="2">
        <f t="shared" si="2"/>
        <v>850.5</v>
      </c>
      <c r="H32" s="25">
        <f t="shared" si="3"/>
        <v>4900.5</v>
      </c>
      <c r="I32" s="26" t="s">
        <v>19</v>
      </c>
    </row>
    <row r="33" spans="1:9" ht="30" customHeight="1" x14ac:dyDescent="0.25">
      <c r="A33" s="3">
        <v>44512</v>
      </c>
      <c r="B33" s="32" t="s">
        <v>102</v>
      </c>
      <c r="C33" s="45" t="s">
        <v>122</v>
      </c>
      <c r="D33" s="32" t="s">
        <v>10</v>
      </c>
      <c r="E33" s="28" t="s">
        <v>123</v>
      </c>
      <c r="F33" s="35">
        <v>2025</v>
      </c>
      <c r="G33" s="4">
        <f t="shared" si="2"/>
        <v>425.25</v>
      </c>
      <c r="H33" s="30">
        <f t="shared" si="3"/>
        <v>2450.25</v>
      </c>
      <c r="I33" s="37" t="s">
        <v>124</v>
      </c>
    </row>
    <row r="34" spans="1:9" ht="30" customHeight="1" x14ac:dyDescent="0.25">
      <c r="A34" s="3">
        <v>44515</v>
      </c>
      <c r="B34" s="32" t="s">
        <v>101</v>
      </c>
      <c r="C34" s="45" t="s">
        <v>119</v>
      </c>
      <c r="D34" s="32" t="s">
        <v>120</v>
      </c>
      <c r="E34" s="34" t="s">
        <v>121</v>
      </c>
      <c r="F34" s="35">
        <f>H34/1.21</f>
        <v>1135</v>
      </c>
      <c r="G34" s="4">
        <f t="shared" si="2"/>
        <v>238.35</v>
      </c>
      <c r="H34" s="30">
        <v>1373.35</v>
      </c>
      <c r="I34" s="31" t="s">
        <v>19</v>
      </c>
    </row>
    <row r="35" spans="1:9" ht="30" customHeight="1" x14ac:dyDescent="0.25">
      <c r="A35" s="3">
        <v>44519</v>
      </c>
      <c r="B35" s="32" t="s">
        <v>104</v>
      </c>
      <c r="C35" s="45" t="s">
        <v>129</v>
      </c>
      <c r="D35" s="32" t="s">
        <v>13</v>
      </c>
      <c r="E35" s="34" t="s">
        <v>130</v>
      </c>
      <c r="F35" s="35">
        <v>2897</v>
      </c>
      <c r="G35" s="4">
        <f t="shared" si="2"/>
        <v>608.37</v>
      </c>
      <c r="H35" s="30">
        <f>SUM(F35:G35)</f>
        <v>3505.37</v>
      </c>
      <c r="I35" s="31" t="s">
        <v>19</v>
      </c>
    </row>
    <row r="36" spans="1:9" ht="30" customHeight="1" x14ac:dyDescent="0.25">
      <c r="A36" s="3">
        <v>44519</v>
      </c>
      <c r="B36" s="32" t="s">
        <v>105</v>
      </c>
      <c r="C36" s="45" t="s">
        <v>125</v>
      </c>
      <c r="D36" s="32" t="s">
        <v>126</v>
      </c>
      <c r="E36" s="34" t="s">
        <v>132</v>
      </c>
      <c r="F36" s="35">
        <v>1600</v>
      </c>
      <c r="G36" s="4">
        <f>F36*0.04</f>
        <v>64</v>
      </c>
      <c r="H36" s="30">
        <f>SUM(F36:G36)</f>
        <v>1664</v>
      </c>
      <c r="I36" s="31" t="s">
        <v>133</v>
      </c>
    </row>
    <row r="37" spans="1:9" ht="30" customHeight="1" x14ac:dyDescent="0.25">
      <c r="A37" s="3">
        <v>44522</v>
      </c>
      <c r="B37" s="32" t="s">
        <v>103</v>
      </c>
      <c r="C37" s="45" t="s">
        <v>125</v>
      </c>
      <c r="D37" s="32" t="s">
        <v>126</v>
      </c>
      <c r="E37" s="34" t="s">
        <v>127</v>
      </c>
      <c r="F37" s="35">
        <v>2380</v>
      </c>
      <c r="G37" s="4">
        <f>F37*0.21</f>
        <v>499.79999999999995</v>
      </c>
      <c r="H37" s="30">
        <f>SUM(F37:G37)</f>
        <v>2879.8</v>
      </c>
      <c r="I37" s="36" t="s">
        <v>128</v>
      </c>
    </row>
    <row r="38" spans="1:9" ht="30" customHeight="1" x14ac:dyDescent="0.25">
      <c r="A38" s="3">
        <v>44525</v>
      </c>
      <c r="B38" s="32" t="s">
        <v>106</v>
      </c>
      <c r="C38" s="45" t="s">
        <v>116</v>
      </c>
      <c r="D38" s="32" t="s">
        <v>117</v>
      </c>
      <c r="E38" s="34" t="s">
        <v>131</v>
      </c>
      <c r="F38" s="35">
        <v>3500</v>
      </c>
      <c r="G38" s="4">
        <f>F38*0.21</f>
        <v>735</v>
      </c>
      <c r="H38" s="30">
        <f>SUM(F38:G38)</f>
        <v>4235</v>
      </c>
      <c r="I38" s="31" t="s">
        <v>19</v>
      </c>
    </row>
    <row r="39" spans="1:9" ht="30" customHeight="1" thickBot="1" x14ac:dyDescent="0.3">
      <c r="A39" s="8">
        <v>44531</v>
      </c>
      <c r="B39" s="38" t="s">
        <v>107</v>
      </c>
      <c r="C39" s="47" t="s">
        <v>134</v>
      </c>
      <c r="D39" s="38" t="s">
        <v>135</v>
      </c>
      <c r="E39" s="39" t="s">
        <v>136</v>
      </c>
      <c r="F39" s="40">
        <v>1200</v>
      </c>
      <c r="G39" s="9">
        <f>F39*0.21</f>
        <v>252</v>
      </c>
      <c r="H39" s="41">
        <f>SUM(F39:G39)</f>
        <v>1452</v>
      </c>
      <c r="I39" s="42" t="s">
        <v>19</v>
      </c>
    </row>
  </sheetData>
  <mergeCells count="4">
    <mergeCell ref="A3:B3"/>
    <mergeCell ref="C3:D3"/>
    <mergeCell ref="F3:H3"/>
    <mergeCell ref="A1:I1"/>
  </mergeCells>
  <pageMargins left="0.31496062992125984" right="0.31496062992125984" top="0.35433070866141736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WEB</vt:lpstr>
      <vt:lpstr>WEB!Área_de_impresión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</dc:creator>
  <cp:lastModifiedBy>mayte</cp:lastModifiedBy>
  <cp:lastPrinted>2022-02-04T13:31:07Z</cp:lastPrinted>
  <dcterms:created xsi:type="dcterms:W3CDTF">2020-09-03T12:01:03Z</dcterms:created>
  <dcterms:modified xsi:type="dcterms:W3CDTF">2022-02-04T13:33:20Z</dcterms:modified>
</cp:coreProperties>
</file>